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cr-11\Desktop\"/>
    </mc:Choice>
  </mc:AlternateContent>
  <xr:revisionPtr revIDLastSave="0" documentId="13_ncr:1_{B3406A21-19C0-432D-86BB-072D57D05984}" xr6:coauthVersionLast="45" xr6:coauthVersionMax="47" xr10:uidLastSave="{00000000-0000-0000-0000-000000000000}"/>
  <bookViews>
    <workbookView xWindow="-120" yWindow="-120" windowWidth="29040" windowHeight="15840" xr2:uid="{4BC19E03-75E2-9B4D-B799-9C5A00D08279}"/>
  </bookViews>
  <sheets>
    <sheet name="HDVquant" sheetId="3" r:id="rId1"/>
  </sheets>
  <definedNames>
    <definedName name="_xlnm.Print_Area" localSheetId="0">HDVquant!$A$2:$G$125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6" i="3" l="1"/>
  <c r="F27" i="3" l="1"/>
  <c r="F28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26" i="3"/>
  <c r="E26" i="3"/>
  <c r="E25" i="3"/>
  <c r="F25" i="3" l="1"/>
  <c r="E30" i="3"/>
  <c r="AF143" i="3"/>
  <c r="AF142" i="3"/>
  <c r="AF141" i="3"/>
  <c r="AF140" i="3"/>
  <c r="AF139" i="3"/>
  <c r="AF138" i="3"/>
  <c r="AF137" i="3"/>
  <c r="AF136" i="3"/>
  <c r="AF135" i="3"/>
  <c r="AF134" i="3"/>
  <c r="AF133" i="3"/>
  <c r="AF127" i="3"/>
  <c r="AB126" i="3"/>
  <c r="AA126" i="3"/>
  <c r="AB125" i="3"/>
  <c r="AA125" i="3"/>
  <c r="AB124" i="3"/>
  <c r="AA124" i="3"/>
  <c r="AB123" i="3"/>
  <c r="AA123" i="3"/>
  <c r="AB122" i="3"/>
  <c r="AA122" i="3"/>
  <c r="AB121" i="3"/>
  <c r="AA121" i="3"/>
  <c r="AB120" i="3"/>
  <c r="AA120" i="3"/>
  <c r="AB119" i="3"/>
  <c r="AA119" i="3"/>
  <c r="AB118" i="3"/>
  <c r="AA118" i="3"/>
  <c r="AB117" i="3"/>
  <c r="AA117" i="3"/>
  <c r="AB116" i="3"/>
  <c r="AA116" i="3"/>
  <c r="AB115" i="3"/>
  <c r="AA115" i="3"/>
  <c r="AB114" i="3"/>
  <c r="AA114" i="3"/>
  <c r="AB113" i="3"/>
  <c r="AA113" i="3"/>
  <c r="AB112" i="3"/>
  <c r="AA112" i="3"/>
  <c r="AB111" i="3"/>
  <c r="AA111" i="3"/>
  <c r="AB110" i="3"/>
  <c r="AA110" i="3"/>
  <c r="AB109" i="3"/>
  <c r="AA109" i="3"/>
  <c r="AB108" i="3"/>
  <c r="AA108" i="3"/>
  <c r="AB107" i="3"/>
  <c r="AA107" i="3"/>
  <c r="AB106" i="3"/>
  <c r="AA106" i="3"/>
  <c r="AB105" i="3"/>
  <c r="AA105" i="3"/>
  <c r="AB104" i="3"/>
  <c r="AA104" i="3"/>
  <c r="AB103" i="3"/>
  <c r="AA103" i="3"/>
  <c r="AB102" i="3"/>
  <c r="AA102" i="3"/>
  <c r="AB101" i="3"/>
  <c r="AA101" i="3"/>
  <c r="AB100" i="3"/>
  <c r="AA100" i="3"/>
  <c r="AB99" i="3"/>
  <c r="AA99" i="3"/>
  <c r="AB98" i="3"/>
  <c r="AA98" i="3"/>
  <c r="AB97" i="3"/>
  <c r="AA97" i="3"/>
  <c r="AB96" i="3"/>
  <c r="AA96" i="3"/>
  <c r="AB95" i="3"/>
  <c r="AA95" i="3"/>
  <c r="AB94" i="3"/>
  <c r="AA94" i="3"/>
  <c r="AB93" i="3"/>
  <c r="AA93" i="3"/>
  <c r="AB92" i="3"/>
  <c r="AA92" i="3"/>
  <c r="AB91" i="3"/>
  <c r="AA91" i="3"/>
  <c r="AB90" i="3"/>
  <c r="AA90" i="3"/>
  <c r="AB89" i="3"/>
  <c r="AA89" i="3"/>
  <c r="AB88" i="3"/>
  <c r="AA88" i="3"/>
  <c r="AB87" i="3"/>
  <c r="AA87" i="3"/>
  <c r="AB86" i="3"/>
  <c r="AA86" i="3"/>
  <c r="AB85" i="3"/>
  <c r="AA85" i="3"/>
  <c r="AB84" i="3"/>
  <c r="AA84" i="3"/>
  <c r="AB83" i="3"/>
  <c r="AA83" i="3"/>
  <c r="AB82" i="3"/>
  <c r="AA82" i="3"/>
  <c r="AD82" i="3" s="1"/>
  <c r="AB81" i="3"/>
  <c r="AA81" i="3"/>
  <c r="AB80" i="3"/>
  <c r="AA80" i="3"/>
  <c r="AB79" i="3"/>
  <c r="AA79" i="3"/>
  <c r="AB78" i="3"/>
  <c r="AA78" i="3"/>
  <c r="AD78" i="3" s="1"/>
  <c r="AB77" i="3"/>
  <c r="AA77" i="3"/>
  <c r="AB76" i="3"/>
  <c r="AA76" i="3"/>
  <c r="AB75" i="3"/>
  <c r="AA75" i="3"/>
  <c r="AB74" i="3"/>
  <c r="AA74" i="3"/>
  <c r="AB73" i="3"/>
  <c r="AA73" i="3"/>
  <c r="AB72" i="3"/>
  <c r="AA72" i="3"/>
  <c r="AB71" i="3"/>
  <c r="AA71" i="3"/>
  <c r="AB70" i="3"/>
  <c r="AA70" i="3"/>
  <c r="AD70" i="3" s="1"/>
  <c r="AB69" i="3"/>
  <c r="AA69" i="3"/>
  <c r="AB68" i="3"/>
  <c r="AA68" i="3"/>
  <c r="AB67" i="3"/>
  <c r="AA67" i="3"/>
  <c r="AB66" i="3"/>
  <c r="AA66" i="3"/>
  <c r="AB65" i="3"/>
  <c r="AA65" i="3"/>
  <c r="AB64" i="3"/>
  <c r="AA64" i="3"/>
  <c r="AB63" i="3"/>
  <c r="AA63" i="3"/>
  <c r="AB62" i="3"/>
  <c r="AA62" i="3"/>
  <c r="AD62" i="3" s="1"/>
  <c r="AB61" i="3"/>
  <c r="AA61" i="3"/>
  <c r="AB60" i="3"/>
  <c r="AA60" i="3"/>
  <c r="AB59" i="3"/>
  <c r="AA59" i="3"/>
  <c r="AB58" i="3"/>
  <c r="AA58" i="3"/>
  <c r="AB57" i="3"/>
  <c r="AA57" i="3"/>
  <c r="AB56" i="3"/>
  <c r="AA56" i="3"/>
  <c r="AB55" i="3"/>
  <c r="AA55" i="3"/>
  <c r="AB54" i="3"/>
  <c r="AA54" i="3"/>
  <c r="AB53" i="3"/>
  <c r="AA53" i="3"/>
  <c r="AB52" i="3"/>
  <c r="AA52" i="3"/>
  <c r="AD52" i="3" s="1"/>
  <c r="AB51" i="3"/>
  <c r="AA51" i="3"/>
  <c r="AB50" i="3"/>
  <c r="AA50" i="3"/>
  <c r="AB49" i="3"/>
  <c r="AA49" i="3"/>
  <c r="AB48" i="3"/>
  <c r="AA48" i="3"/>
  <c r="AB47" i="3"/>
  <c r="AA47" i="3"/>
  <c r="AB46" i="3"/>
  <c r="AA46" i="3"/>
  <c r="AB45" i="3"/>
  <c r="AA45" i="3"/>
  <c r="AB44" i="3"/>
  <c r="AA44" i="3"/>
  <c r="AB43" i="3"/>
  <c r="AA43" i="3"/>
  <c r="AB42" i="3"/>
  <c r="AA42" i="3"/>
  <c r="AB41" i="3"/>
  <c r="AA41" i="3"/>
  <c r="AB40" i="3"/>
  <c r="AA40" i="3"/>
  <c r="AB39" i="3"/>
  <c r="AA39" i="3"/>
  <c r="AB38" i="3"/>
  <c r="AA38" i="3"/>
  <c r="AB37" i="3"/>
  <c r="AA37" i="3"/>
  <c r="AB36" i="3"/>
  <c r="AA36" i="3"/>
  <c r="AB35" i="3"/>
  <c r="AA35" i="3"/>
  <c r="AB34" i="3"/>
  <c r="AA34" i="3"/>
  <c r="AB33" i="3"/>
  <c r="AA33" i="3"/>
  <c r="AB28" i="3"/>
  <c r="AA28" i="3"/>
  <c r="AB27" i="3"/>
  <c r="AA27" i="3"/>
  <c r="BH24" i="3"/>
  <c r="F15" i="3"/>
  <c r="AH15" i="3"/>
  <c r="AF15" i="3"/>
  <c r="Z9" i="3"/>
  <c r="AC12" i="3" s="1"/>
  <c r="AC13" i="3" s="1"/>
  <c r="AD90" i="3" l="1"/>
  <c r="AD106" i="3"/>
  <c r="AG106" i="3" s="1"/>
  <c r="AF106" i="3" s="1"/>
  <c r="E106" i="3" s="1"/>
  <c r="AD114" i="3"/>
  <c r="AG114" i="3" s="1"/>
  <c r="AF114" i="3" s="1"/>
  <c r="E114" i="3" s="1"/>
  <c r="AD122" i="3"/>
  <c r="AG122" i="3" s="1"/>
  <c r="AF122" i="3" s="1"/>
  <c r="E122" i="3" s="1"/>
  <c r="AD111" i="3"/>
  <c r="AG111" i="3" s="1"/>
  <c r="AF111" i="3" s="1"/>
  <c r="E111" i="3" s="1"/>
  <c r="AD104" i="3"/>
  <c r="AG104" i="3" s="1"/>
  <c r="AF104" i="3" s="1"/>
  <c r="E104" i="3" s="1"/>
  <c r="AD53" i="3"/>
  <c r="AG53" i="3" s="1"/>
  <c r="AF53" i="3" s="1"/>
  <c r="E53" i="3" s="1"/>
  <c r="AD85" i="3"/>
  <c r="AG85" i="3" s="1"/>
  <c r="AF85" i="3" s="1"/>
  <c r="E85" i="3" s="1"/>
  <c r="AD101" i="3"/>
  <c r="AD57" i="3"/>
  <c r="AG57" i="3" s="1"/>
  <c r="AF57" i="3" s="1"/>
  <c r="E57" i="3" s="1"/>
  <c r="AD81" i="3"/>
  <c r="AD93" i="3"/>
  <c r="AG93" i="3" s="1"/>
  <c r="AF93" i="3" s="1"/>
  <c r="E93" i="3" s="1"/>
  <c r="AD109" i="3"/>
  <c r="AG109" i="3" s="1"/>
  <c r="AF109" i="3" s="1"/>
  <c r="E109" i="3" s="1"/>
  <c r="AD67" i="3"/>
  <c r="AG67" i="3" s="1"/>
  <c r="AF67" i="3" s="1"/>
  <c r="E67" i="3" s="1"/>
  <c r="AD64" i="3"/>
  <c r="AG64" i="3" s="1"/>
  <c r="AF64" i="3" s="1"/>
  <c r="E64" i="3" s="1"/>
  <c r="AD80" i="3"/>
  <c r="AG80" i="3" s="1"/>
  <c r="AF80" i="3" s="1"/>
  <c r="E80" i="3" s="1"/>
  <c r="AD88" i="3"/>
  <c r="AG88" i="3" s="1"/>
  <c r="AF88" i="3" s="1"/>
  <c r="E88" i="3" s="1"/>
  <c r="AD92" i="3"/>
  <c r="AG92" i="3" s="1"/>
  <c r="AF92" i="3" s="1"/>
  <c r="E92" i="3" s="1"/>
  <c r="AD116" i="3"/>
  <c r="AG116" i="3" s="1"/>
  <c r="AF116" i="3" s="1"/>
  <c r="E116" i="3" s="1"/>
  <c r="AD121" i="3"/>
  <c r="AG121" i="3" s="1"/>
  <c r="AF121" i="3" s="1"/>
  <c r="E121" i="3" s="1"/>
  <c r="AG62" i="3"/>
  <c r="AF62" i="3" s="1"/>
  <c r="E62" i="3" s="1"/>
  <c r="AT11" i="3"/>
  <c r="AT18" i="3" s="1"/>
  <c r="AC126" i="3"/>
  <c r="AD126" i="3"/>
  <c r="AG126" i="3" s="1"/>
  <c r="AF126" i="3" s="1"/>
  <c r="AG78" i="3"/>
  <c r="AF78" i="3" s="1"/>
  <c r="E78" i="3" s="1"/>
  <c r="AD63" i="3"/>
  <c r="AG63" i="3" s="1"/>
  <c r="AF63" i="3" s="1"/>
  <c r="E63" i="3" s="1"/>
  <c r="AD99" i="3"/>
  <c r="AG99" i="3" s="1"/>
  <c r="AF99" i="3" s="1"/>
  <c r="E99" i="3" s="1"/>
  <c r="AG70" i="3"/>
  <c r="AF70" i="3" s="1"/>
  <c r="E70" i="3" s="1"/>
  <c r="AD51" i="3"/>
  <c r="AG51" i="3" s="1"/>
  <c r="AF51" i="3" s="1"/>
  <c r="E51" i="3" s="1"/>
  <c r="AD74" i="3"/>
  <c r="AG74" i="3" s="1"/>
  <c r="AF74" i="3" s="1"/>
  <c r="E74" i="3" s="1"/>
  <c r="AD83" i="3"/>
  <c r="AG83" i="3" s="1"/>
  <c r="AF83" i="3" s="1"/>
  <c r="E83" i="3" s="1"/>
  <c r="AG90" i="3"/>
  <c r="AF90" i="3" s="1"/>
  <c r="E90" i="3" s="1"/>
  <c r="AD95" i="3"/>
  <c r="AG95" i="3" s="1"/>
  <c r="AF95" i="3" s="1"/>
  <c r="E95" i="3" s="1"/>
  <c r="AD58" i="3"/>
  <c r="AG58" i="3" s="1"/>
  <c r="AF58" i="3" s="1"/>
  <c r="E58" i="3" s="1"/>
  <c r="AD120" i="3"/>
  <c r="AG120" i="3" s="1"/>
  <c r="AF120" i="3" s="1"/>
  <c r="E120" i="3" s="1"/>
  <c r="AG52" i="3"/>
  <c r="AF52" i="3" s="1"/>
  <c r="E52" i="3" s="1"/>
  <c r="AD68" i="3"/>
  <c r="AG68" i="3" s="1"/>
  <c r="AF68" i="3" s="1"/>
  <c r="E68" i="3" s="1"/>
  <c r="AH18" i="3"/>
  <c r="AI18" i="3" s="1"/>
  <c r="AD100" i="3"/>
  <c r="AG100" i="3" s="1"/>
  <c r="AF100" i="3" s="1"/>
  <c r="E100" i="3" s="1"/>
  <c r="AH16" i="3"/>
  <c r="AI16" i="3" s="1"/>
  <c r="AD115" i="3"/>
  <c r="AG115" i="3" s="1"/>
  <c r="AF115" i="3" s="1"/>
  <c r="E115" i="3" s="1"/>
  <c r="AD69" i="3"/>
  <c r="AG69" i="3" s="1"/>
  <c r="AF69" i="3" s="1"/>
  <c r="E69" i="3" s="1"/>
  <c r="AD73" i="3"/>
  <c r="AG73" i="3" s="1"/>
  <c r="AF73" i="3" s="1"/>
  <c r="E73" i="3" s="1"/>
  <c r="AD84" i="3"/>
  <c r="AG84" i="3" s="1"/>
  <c r="AF84" i="3" s="1"/>
  <c r="E84" i="3" s="1"/>
  <c r="AD89" i="3"/>
  <c r="AG89" i="3" s="1"/>
  <c r="AF89" i="3" s="1"/>
  <c r="E89" i="3" s="1"/>
  <c r="AD94" i="3"/>
  <c r="AG94" i="3" s="1"/>
  <c r="AF94" i="3" s="1"/>
  <c r="E94" i="3" s="1"/>
  <c r="AD105" i="3"/>
  <c r="AG105" i="3" s="1"/>
  <c r="AF105" i="3" s="1"/>
  <c r="E105" i="3" s="1"/>
  <c r="AD110" i="3"/>
  <c r="AG110" i="3" s="1"/>
  <c r="AF110" i="3" s="1"/>
  <c r="E110" i="3" s="1"/>
  <c r="AD79" i="3"/>
  <c r="AG79" i="3" s="1"/>
  <c r="AF79" i="3" s="1"/>
  <c r="E79" i="3" s="1"/>
  <c r="AG101" i="3"/>
  <c r="AF101" i="3" s="1"/>
  <c r="E101" i="3" s="1"/>
  <c r="AC125" i="3"/>
  <c r="AD87" i="3"/>
  <c r="AG87" i="3" s="1"/>
  <c r="AF87" i="3" s="1"/>
  <c r="E87" i="3" s="1"/>
  <c r="AD98" i="3"/>
  <c r="AG98" i="3" s="1"/>
  <c r="AF98" i="3" s="1"/>
  <c r="E98" i="3" s="1"/>
  <c r="AD108" i="3"/>
  <c r="AG108" i="3" s="1"/>
  <c r="AF108" i="3" s="1"/>
  <c r="E108" i="3" s="1"/>
  <c r="AD119" i="3"/>
  <c r="AG119" i="3" s="1"/>
  <c r="AF119" i="3" s="1"/>
  <c r="E119" i="3" s="1"/>
  <c r="AD125" i="3"/>
  <c r="AG125" i="3" s="1"/>
  <c r="AF125" i="3" s="1"/>
  <c r="AD66" i="3"/>
  <c r="AG66" i="3" s="1"/>
  <c r="AF66" i="3" s="1"/>
  <c r="E66" i="3" s="1"/>
  <c r="AD113" i="3"/>
  <c r="AG113" i="3" s="1"/>
  <c r="AF113" i="3" s="1"/>
  <c r="E113" i="3" s="1"/>
  <c r="AD118" i="3"/>
  <c r="AG118" i="3" s="1"/>
  <c r="AF118" i="3" s="1"/>
  <c r="E118" i="3" s="1"/>
  <c r="AD124" i="3"/>
  <c r="AG124" i="3" s="1"/>
  <c r="AF124" i="3" s="1"/>
  <c r="E124" i="3" s="1"/>
  <c r="AD56" i="3"/>
  <c r="AG56" i="3" s="1"/>
  <c r="AF56" i="3" s="1"/>
  <c r="E56" i="3" s="1"/>
  <c r="AD61" i="3"/>
  <c r="AG61" i="3" s="1"/>
  <c r="AF61" i="3" s="1"/>
  <c r="E61" i="3" s="1"/>
  <c r="AD50" i="3"/>
  <c r="AG50" i="3" s="1"/>
  <c r="AF50" i="3" s="1"/>
  <c r="E50" i="3" s="1"/>
  <c r="AD55" i="3"/>
  <c r="AG55" i="3" s="1"/>
  <c r="AF55" i="3" s="1"/>
  <c r="E55" i="3" s="1"/>
  <c r="AD76" i="3"/>
  <c r="AG76" i="3" s="1"/>
  <c r="AF76" i="3" s="1"/>
  <c r="E76" i="3" s="1"/>
  <c r="AD60" i="3"/>
  <c r="AG60" i="3" s="1"/>
  <c r="AF60" i="3" s="1"/>
  <c r="E60" i="3" s="1"/>
  <c r="AD71" i="3"/>
  <c r="AG71" i="3" s="1"/>
  <c r="AF71" i="3" s="1"/>
  <c r="E71" i="3" s="1"/>
  <c r="AD86" i="3"/>
  <c r="AG86" i="3" s="1"/>
  <c r="AF86" i="3" s="1"/>
  <c r="E86" i="3" s="1"/>
  <c r="AD91" i="3"/>
  <c r="AG91" i="3" s="1"/>
  <c r="AF91" i="3" s="1"/>
  <c r="E91" i="3" s="1"/>
  <c r="AD97" i="3"/>
  <c r="AG97" i="3" s="1"/>
  <c r="AF97" i="3" s="1"/>
  <c r="E97" i="3" s="1"/>
  <c r="AD102" i="3"/>
  <c r="AG102" i="3" s="1"/>
  <c r="AF102" i="3" s="1"/>
  <c r="E102" i="3" s="1"/>
  <c r="AD107" i="3"/>
  <c r="AG107" i="3" s="1"/>
  <c r="AF107" i="3" s="1"/>
  <c r="E107" i="3" s="1"/>
  <c r="AD117" i="3"/>
  <c r="AG117" i="3" s="1"/>
  <c r="AF117" i="3" s="1"/>
  <c r="E117" i="3" s="1"/>
  <c r="AD123" i="3"/>
  <c r="AG123" i="3" s="1"/>
  <c r="AF123" i="3" s="1"/>
  <c r="E123" i="3" s="1"/>
  <c r="AG82" i="3"/>
  <c r="AF82" i="3" s="1"/>
  <c r="E82" i="3" s="1"/>
  <c r="AD103" i="3"/>
  <c r="AG103" i="3" s="1"/>
  <c r="AF103" i="3" s="1"/>
  <c r="E103" i="3" s="1"/>
  <c r="AD54" i="3"/>
  <c r="AG54" i="3" s="1"/>
  <c r="AF54" i="3" s="1"/>
  <c r="E54" i="3" s="1"/>
  <c r="AD59" i="3"/>
  <c r="AG59" i="3" s="1"/>
  <c r="AF59" i="3" s="1"/>
  <c r="E59" i="3" s="1"/>
  <c r="AD65" i="3"/>
  <c r="AG65" i="3" s="1"/>
  <c r="AF65" i="3" s="1"/>
  <c r="E65" i="3" s="1"/>
  <c r="AD75" i="3"/>
  <c r="AG75" i="3" s="1"/>
  <c r="AF75" i="3" s="1"/>
  <c r="E75" i="3" s="1"/>
  <c r="AG81" i="3"/>
  <c r="AF81" i="3" s="1"/>
  <c r="E81" i="3" s="1"/>
  <c r="AD96" i="3"/>
  <c r="AG96" i="3" s="1"/>
  <c r="AF96" i="3" s="1"/>
  <c r="E96" i="3" s="1"/>
  <c r="AD112" i="3"/>
  <c r="AG112" i="3" s="1"/>
  <c r="AF112" i="3" s="1"/>
  <c r="E112" i="3" s="1"/>
  <c r="AD77" i="3"/>
  <c r="AG77" i="3" s="1"/>
  <c r="AF77" i="3" s="1"/>
  <c r="E77" i="3" s="1"/>
  <c r="AD72" i="3"/>
  <c r="AG72" i="3" s="1"/>
  <c r="AF72" i="3" s="1"/>
  <c r="E72" i="3" s="1"/>
  <c r="AU11" i="3"/>
  <c r="AA12" i="3"/>
  <c r="AT22" i="3" l="1"/>
  <c r="C21" i="3" s="1"/>
  <c r="AT12" i="3"/>
  <c r="AT23" i="3" s="1"/>
  <c r="AU22" i="3"/>
  <c r="AU12" i="3"/>
  <c r="AU18" i="3"/>
  <c r="AC27" i="3"/>
  <c r="AD49" i="3" s="1"/>
  <c r="AG49" i="3" s="1"/>
  <c r="AF49" i="3" s="1"/>
  <c r="E49" i="3" s="1"/>
  <c r="AA13" i="3"/>
  <c r="AC28" i="3" s="1"/>
  <c r="AT19" i="3" l="1"/>
  <c r="C22" i="3" s="1"/>
  <c r="E27" i="3"/>
  <c r="AD48" i="3"/>
  <c r="AG48" i="3" s="1"/>
  <c r="AF48" i="3" s="1"/>
  <c r="E48" i="3" s="1"/>
  <c r="AD47" i="3"/>
  <c r="AG47" i="3" s="1"/>
  <c r="AF47" i="3" s="1"/>
  <c r="E47" i="3" s="1"/>
  <c r="AD43" i="3"/>
  <c r="AG43" i="3" s="1"/>
  <c r="AF43" i="3" s="1"/>
  <c r="E43" i="3" s="1"/>
  <c r="AD45" i="3"/>
  <c r="AG45" i="3" s="1"/>
  <c r="AF45" i="3" s="1"/>
  <c r="E45" i="3" s="1"/>
  <c r="AD40" i="3"/>
  <c r="AG40" i="3" s="1"/>
  <c r="AF40" i="3" s="1"/>
  <c r="E40" i="3" s="1"/>
  <c r="AD37" i="3"/>
  <c r="AG37" i="3" s="1"/>
  <c r="AF37" i="3" s="1"/>
  <c r="E37" i="3" s="1"/>
  <c r="AD41" i="3"/>
  <c r="AG41" i="3" s="1"/>
  <c r="AF41" i="3" s="1"/>
  <c r="E41" i="3" s="1"/>
  <c r="AD46" i="3"/>
  <c r="AG46" i="3" s="1"/>
  <c r="AF46" i="3" s="1"/>
  <c r="E46" i="3" s="1"/>
  <c r="AD35" i="3"/>
  <c r="AG35" i="3" s="1"/>
  <c r="AF35" i="3" s="1"/>
  <c r="E35" i="3" s="1"/>
  <c r="AD42" i="3"/>
  <c r="AG42" i="3" s="1"/>
  <c r="AF42" i="3" s="1"/>
  <c r="E42" i="3" s="1"/>
  <c r="AD38" i="3"/>
  <c r="AG38" i="3" s="1"/>
  <c r="AF38" i="3" s="1"/>
  <c r="E38" i="3" s="1"/>
  <c r="AD34" i="3"/>
  <c r="AG34" i="3" s="1"/>
  <c r="AF34" i="3" s="1"/>
  <c r="E34" i="3" s="1"/>
  <c r="AD36" i="3"/>
  <c r="AG36" i="3" s="1"/>
  <c r="AF36" i="3" s="1"/>
  <c r="E36" i="3" s="1"/>
  <c r="AD39" i="3"/>
  <c r="AG39" i="3" s="1"/>
  <c r="AF39" i="3" s="1"/>
  <c r="E39" i="3" s="1"/>
  <c r="AD44" i="3"/>
  <c r="AG44" i="3" s="1"/>
  <c r="AF44" i="3" s="1"/>
  <c r="E44" i="3" s="1"/>
  <c r="AU23" i="3"/>
  <c r="AU19" i="3"/>
  <c r="D21" i="3"/>
  <c r="AG28" i="3"/>
  <c r="AF28" i="3" s="1"/>
  <c r="AG27" i="3"/>
  <c r="AF27" i="3" s="1"/>
  <c r="AD33" i="3"/>
  <c r="AG33" i="3" s="1"/>
  <c r="AF33" i="3" s="1"/>
  <c r="E33" i="3" s="1"/>
  <c r="AB24" i="3"/>
  <c r="AC33" i="3" l="1"/>
  <c r="AC74" i="3"/>
  <c r="AC100" i="3"/>
  <c r="AC83" i="3"/>
  <c r="AC78" i="3"/>
  <c r="AC104" i="3"/>
  <c r="AC103" i="3"/>
  <c r="AC76" i="3"/>
  <c r="AC108" i="3"/>
  <c r="AC101" i="3"/>
  <c r="AC117" i="3"/>
  <c r="AC113" i="3"/>
  <c r="AC106" i="3"/>
  <c r="AC67" i="3"/>
  <c r="AC105" i="3"/>
  <c r="AC93" i="3"/>
  <c r="AC58" i="3"/>
  <c r="AC124" i="3"/>
  <c r="AC116" i="3"/>
  <c r="AC60" i="3"/>
  <c r="AC112" i="3"/>
  <c r="AC96" i="3"/>
  <c r="AC81" i="3"/>
  <c r="AC89" i="3"/>
  <c r="AC114" i="3"/>
  <c r="AC107" i="3"/>
  <c r="AC56" i="3"/>
  <c r="AC95" i="3"/>
  <c r="AC97" i="3"/>
  <c r="AC121" i="3"/>
  <c r="AC118" i="3"/>
  <c r="AC115" i="3"/>
  <c r="AC77" i="3"/>
  <c r="AC54" i="3"/>
  <c r="AC82" i="3"/>
  <c r="AC80" i="3"/>
  <c r="AC87" i="3"/>
  <c r="AC75" i="3"/>
  <c r="AC50" i="3"/>
  <c r="AC69" i="3"/>
  <c r="AC102" i="3"/>
  <c r="AC99" i="3"/>
  <c r="AC120" i="3"/>
  <c r="AC94" i="3"/>
  <c r="AC88" i="3"/>
  <c r="AC119" i="3"/>
  <c r="AC64" i="3"/>
  <c r="AC123" i="3"/>
  <c r="AC61" i="3"/>
  <c r="AC111" i="3"/>
  <c r="AC51" i="3"/>
  <c r="AC110" i="3"/>
  <c r="AC59" i="3"/>
  <c r="AC65" i="3"/>
  <c r="AC63" i="3"/>
  <c r="AC86" i="3"/>
  <c r="AC84" i="3"/>
  <c r="AC79" i="3"/>
  <c r="AC57" i="3"/>
  <c r="AC73" i="3"/>
  <c r="AC71" i="3"/>
  <c r="AC109" i="3"/>
  <c r="AC91" i="3"/>
  <c r="AC98" i="3"/>
  <c r="AC55" i="3"/>
  <c r="AC66" i="3"/>
  <c r="AC85" i="3"/>
  <c r="AC53" i="3"/>
  <c r="AC90" i="3"/>
  <c r="AC62" i="3"/>
  <c r="AC72" i="3"/>
  <c r="AC52" i="3"/>
  <c r="AC70" i="3"/>
  <c r="AC68" i="3"/>
  <c r="AC92" i="3"/>
  <c r="AC122" i="3"/>
  <c r="E28" i="3"/>
  <c r="AC49" i="3"/>
  <c r="AC41" i="3"/>
  <c r="AC37" i="3"/>
  <c r="AC36" i="3"/>
  <c r="AC34" i="3"/>
  <c r="AC38" i="3"/>
  <c r="D22" i="3"/>
  <c r="AC43" i="3"/>
  <c r="AC39" i="3"/>
  <c r="AC47" i="3"/>
  <c r="AC45" i="3"/>
  <c r="AC40" i="3"/>
  <c r="AC42" i="3"/>
  <c r="AC46" i="3"/>
  <c r="AC44" i="3"/>
  <c r="AC35" i="3"/>
  <c r="AC48" i="3"/>
</calcChain>
</file>

<file path=xl/sharedStrings.xml><?xml version="1.0" encoding="utf-8"?>
<sst xmlns="http://schemas.openxmlformats.org/spreadsheetml/2006/main" count="79" uniqueCount="51">
  <si>
    <t>Дата</t>
  </si>
  <si>
    <t>Объем элюции, мкл</t>
  </si>
  <si>
    <t>BioRad CFX</t>
  </si>
  <si>
    <t>HIV колич.</t>
  </si>
  <si>
    <t>Средняя выхода контрольных образцов</t>
  </si>
  <si>
    <t>Анализ</t>
  </si>
  <si>
    <t>QuantStudio</t>
  </si>
  <si>
    <t xml:space="preserve">Cq                                                                                                                                                                                                                                                                                                                                   (FAM/Green)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</si>
  <si>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Cq (HEX/VIC/Yellow)</t>
  </si>
  <si>
    <t>единицы</t>
  </si>
  <si>
    <t>степень 10</t>
  </si>
  <si>
    <t>RotorGene</t>
  </si>
  <si>
    <t>ПКО</t>
  </si>
  <si>
    <t>Учреждение</t>
  </si>
  <si>
    <t>ПКО1</t>
  </si>
  <si>
    <t>ДТ</t>
  </si>
  <si>
    <t>ПКО 2</t>
  </si>
  <si>
    <t>Исполнитель</t>
  </si>
  <si>
    <t>ПКО2</t>
  </si>
  <si>
    <t>qTOWER</t>
  </si>
  <si>
    <t>Мин выхода контрольных образцов</t>
  </si>
  <si>
    <t>Амплификатор</t>
  </si>
  <si>
    <t>ОКЭ</t>
  </si>
  <si>
    <t>Макс выхода контрольных образцов</t>
  </si>
  <si>
    <t>Эффективность ПЦР</t>
  </si>
  <si>
    <t>β</t>
  </si>
  <si>
    <t>Образец</t>
  </si>
  <si>
    <t>HEX</t>
  </si>
  <si>
    <t>FAM</t>
  </si>
  <si>
    <t>МЕ</t>
  </si>
  <si>
    <t>копий</t>
  </si>
  <si>
    <t>эффективность ПЦР, %</t>
  </si>
  <si>
    <t>КО1</t>
  </si>
  <si>
    <t>ОКО</t>
  </si>
  <si>
    <t>KO2</t>
  </si>
  <si>
    <t>векторовская формула</t>
  </si>
  <si>
    <t>Линейная формула</t>
  </si>
  <si>
    <t>ПКО-2</t>
  </si>
  <si>
    <t>Объем образца</t>
  </si>
  <si>
    <t>Объем элюции</t>
  </si>
  <si>
    <t xml:space="preserve">Ct FAM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</si>
  <si>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Ct HEX</t>
  </si>
  <si>
    <t xml:space="preserve">Ct FAM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</si>
  <si>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Контроль</t>
  </si>
  <si>
    <t>ООО ROSSA</t>
  </si>
  <si>
    <t>Касимов А Э</t>
  </si>
  <si>
    <t>Объем образца, мкл</t>
  </si>
  <si>
    <t>Допустимые Ct ПКО для выбранного прибора</t>
  </si>
  <si>
    <t>Валидность ПЦР</t>
  </si>
  <si>
    <t>Значение ПКО (на пробирке)</t>
  </si>
  <si>
    <t>ROSSAmed HDV-quant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</si>
</sst>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5">
    <font>
      <sz val="12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0"/>
      <name val="Helvetica"/>
      <family val="2"/>
    </font>
    <font>
      <i/>
      <sz val="10"/>
      <name val="Helvetica"/>
      <family val="2"/>
    </font>
    <font>
      <sz val="9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FFD7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8" xfId="0" applyFont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0" borderId="15" xfId="0" applyFont="1" applyBorder="1" applyProtection="1">
      <protection hidden="1"/>
    </xf>
    <xf numFmtId="2" fontId="2" fillId="0" borderId="0" xfId="0" applyNumberFormat="1" applyFont="1" applyProtection="1">
      <protection hidden="1"/>
    </xf>
    <xf numFmtId="2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1" fontId="2" fillId="0" borderId="0" xfId="0" applyNumberFormat="1" applyFont="1" applyProtection="1">
      <protection hidden="1"/>
    </xf>
    <xf numFmtId="11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2" fontId="2" fillId="0" borderId="1" xfId="0" applyNumberFormat="1" applyFont="1" applyBorder="1" applyProtection="1">
      <protection hidden="1"/>
    </xf>
    <xf numFmtId="2" fontId="2" fillId="0" borderId="0" xfId="0" applyNumberFormat="1" applyFont="1" applyAlignment="1" applyProtection="1">
      <alignment vertical="center" wrapText="1"/>
      <protection hidden="1"/>
    </xf>
    <xf numFmtId="3" fontId="2" fillId="0" borderId="1" xfId="0" applyNumberFormat="1" applyFont="1" applyBorder="1" applyProtection="1"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2" fontId="2" fillId="2" borderId="1" xfId="0" applyNumberFormat="1" applyFont="1" applyFill="1" applyBorder="1" applyAlignment="1" applyProtection="1">
      <alignment horizontal="center" vertical="center"/>
      <protection locked="0" hidden="1"/>
    </xf>
    <xf numFmtId="49" fontId="2" fillId="2" borderId="0" xfId="0" applyNumberFormat="1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2" fillId="2" borderId="3" xfId="0" applyNumberFormat="1" applyFont="1" applyFill="1" applyBorder="1" applyAlignment="1" applyProtection="1">
      <alignment horizontal="center" vertical="center"/>
      <protection locked="0" hidden="1"/>
    </xf>
    <xf numFmtId="2" fontId="2" fillId="2" borderId="0" xfId="0" applyNumberFormat="1" applyFont="1" applyFill="1" applyProtection="1">
      <protection hidden="1"/>
    </xf>
    <xf numFmtId="14" fontId="2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2" fontId="2" fillId="2" borderId="0" xfId="0" applyNumberFormat="1" applyFont="1" applyFill="1" applyAlignment="1" applyProtection="1">
      <alignment horizontal="center" vertical="center"/>
      <protection hidden="1"/>
    </xf>
    <xf numFmtId="49" fontId="2" fillId="2" borderId="0" xfId="0" applyNumberFormat="1" applyFont="1" applyFill="1" applyAlignment="1" applyProtection="1">
      <alignment horizontal="center" vertical="center" wrapText="1"/>
      <protection locked="0" hidden="1"/>
    </xf>
    <xf numFmtId="2" fontId="2" fillId="2" borderId="0" xfId="0" applyNumberFormat="1" applyFont="1" applyFill="1" applyAlignment="1" applyProtection="1">
      <alignment horizontal="center" vertical="center"/>
      <protection locked="0" hidden="1"/>
    </xf>
    <xf numFmtId="49" fontId="2" fillId="0" borderId="0" xfId="0" applyNumberFormat="1" applyFont="1" applyAlignment="1" applyProtection="1">
      <alignment horizontal="center" vertical="center" wrapText="1"/>
      <protection locked="0" hidden="1"/>
    </xf>
    <xf numFmtId="2" fontId="2" fillId="0" borderId="0" xfId="0" applyNumberFormat="1" applyFont="1" applyAlignment="1" applyProtection="1">
      <alignment horizontal="center" vertical="center"/>
      <protection locked="0" hidden="1"/>
    </xf>
    <xf numFmtId="0" fontId="2" fillId="0" borderId="9" xfId="0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Protection="1">
      <protection hidden="1"/>
    </xf>
    <xf numFmtId="11" fontId="2" fillId="2" borderId="0" xfId="0" applyNumberFormat="1" applyFont="1" applyFill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3" fontId="2" fillId="2" borderId="1" xfId="0" applyNumberFormat="1" applyFont="1" applyFill="1" applyBorder="1" applyAlignment="1" applyProtection="1">
      <alignment horizontal="center" vertical="center"/>
      <protection hidden="1"/>
    </xf>
    <xf numFmtId="3" fontId="2" fillId="2" borderId="0" xfId="0" applyNumberFormat="1" applyFont="1" applyFill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locked="0" hidden="1"/>
    </xf>
    <xf numFmtId="0" fontId="2" fillId="2" borderId="18" xfId="0" applyFont="1" applyFill="1" applyBorder="1" applyAlignment="1" applyProtection="1">
      <alignment horizontal="center" vertical="center"/>
      <protection locked="0"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2" borderId="18" xfId="0" applyFont="1" applyFill="1" applyBorder="1" applyAlignment="1" applyProtection="1">
      <alignment horizontal="center"/>
      <protection hidden="1"/>
    </xf>
    <xf numFmtId="14" fontId="2" fillId="2" borderId="19" xfId="0" applyNumberFormat="1" applyFont="1" applyFill="1" applyBorder="1" applyAlignment="1" applyProtection="1">
      <alignment horizontal="center"/>
      <protection locked="0" hidden="1"/>
    </xf>
    <xf numFmtId="0" fontId="2" fillId="2" borderId="20" xfId="0" applyFont="1" applyFill="1" applyBorder="1" applyAlignment="1" applyProtection="1">
      <alignment horizontal="center"/>
      <protection locked="0" hidden="1"/>
    </xf>
    <xf numFmtId="0" fontId="2" fillId="2" borderId="21" xfId="0" applyFont="1" applyFill="1" applyBorder="1" applyAlignment="1" applyProtection="1">
      <alignment horizontal="center"/>
      <protection locked="0" hidden="1"/>
    </xf>
    <xf numFmtId="0" fontId="2" fillId="2" borderId="19" xfId="0" applyFont="1" applyFill="1" applyBorder="1" applyAlignment="1" applyProtection="1">
      <alignment horizontal="center" vertical="center"/>
      <protection locked="0" hidden="1"/>
    </xf>
    <xf numFmtId="0" fontId="2" fillId="2" borderId="20" xfId="0" applyFont="1" applyFill="1" applyBorder="1" applyAlignment="1" applyProtection="1">
      <alignment horizontal="center" vertical="center"/>
      <protection locked="0" hidden="1"/>
    </xf>
    <xf numFmtId="0" fontId="2" fillId="2" borderId="21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73FB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3FB79"/>
      <color rgb="FFD5FC79"/>
      <color rgb="FFFFFD78"/>
      <color rgb="FFFFD579"/>
      <color rgb="FF7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D48F-5305-9647-9CAB-A6F0F62EAB57}">
  <dimension ref="A2:DX145"/>
  <sheetViews>
    <sheetView tabSelected="1" zoomScaleNormal="100" workbookViewId="0">
      <selection activeCell="C7" sqref="C7:F7"/>
    </sheetView>
  </sheetViews>
  <sheetFormatPr defaultColWidth="9.109375" defaultRowHeight="15" customHeight="1"/>
  <cols>
    <col min="1" max="1" width="3.33203125" style="1" customWidth="1"/>
    <col min="2" max="2" width="23.6640625" style="1" customWidth="1"/>
    <col min="3" max="3" width="7.77734375" style="2" customWidth="1"/>
    <col min="4" max="4" width="7.77734375" style="1" customWidth="1"/>
    <col min="5" max="5" width="17.77734375" style="1" bestFit="1" customWidth="1"/>
    <col min="6" max="6" width="14.33203125" style="1" bestFit="1" customWidth="1"/>
    <col min="7" max="7" width="4.6640625" style="1" customWidth="1"/>
    <col min="8" max="8" width="5.6640625" style="1" customWidth="1"/>
    <col min="9" max="9" width="23.109375" style="1" customWidth="1"/>
    <col min="10" max="10" width="19.77734375" style="1" customWidth="1"/>
    <col min="11" max="21" width="8.77734375" style="1" customWidth="1"/>
    <col min="22" max="23" width="10.109375" style="1" customWidth="1"/>
    <col min="24" max="35" width="10.109375" style="1" hidden="1" customWidth="1"/>
    <col min="36" max="50" width="10.109375" style="3" hidden="1" customWidth="1"/>
    <col min="51" max="57" width="10.109375" style="1" customWidth="1"/>
    <col min="58" max="58" width="10.109375" style="1" hidden="1" customWidth="1"/>
    <col min="59" max="63" width="0.21875" style="1" hidden="1" customWidth="1"/>
    <col min="64" max="64" width="10.109375" style="1" hidden="1" customWidth="1"/>
    <col min="65" max="66" width="10.109375" style="1" customWidth="1"/>
    <col min="67" max="67" width="9.44140625" style="1" customWidth="1"/>
    <col min="68" max="128" width="9.109375" style="1"/>
    <col min="129" max="147" width="19.109375" style="1" customWidth="1"/>
    <col min="148" max="154" width="9.109375" style="1"/>
    <col min="155" max="159" width="10.6640625" style="1" customWidth="1"/>
    <col min="160" max="16384" width="9.109375" style="1"/>
  </cols>
  <sheetData>
    <row r="2" spans="1:48" ht="15" customHeight="1" thickBot="1">
      <c r="A2" s="29"/>
      <c r="B2" s="29"/>
      <c r="C2" s="48"/>
      <c r="D2" s="30"/>
      <c r="E2" s="30"/>
      <c r="F2" s="29"/>
      <c r="G2" s="29"/>
    </row>
    <row r="3" spans="1:48" ht="15" customHeight="1" thickBot="1">
      <c r="A3" s="29"/>
      <c r="B3" s="31" t="s">
        <v>5</v>
      </c>
      <c r="C3" s="69" t="s">
        <v>50</v>
      </c>
      <c r="D3" s="70"/>
      <c r="E3" s="70"/>
      <c r="F3" s="71"/>
      <c r="G3" s="29"/>
    </row>
    <row r="4" spans="1:48" ht="15" customHeight="1" thickBot="1">
      <c r="A4" s="29"/>
      <c r="B4" s="32"/>
      <c r="C4" s="30"/>
      <c r="D4" s="30"/>
      <c r="E4" s="30"/>
      <c r="F4" s="29"/>
      <c r="G4" s="29"/>
    </row>
    <row r="5" spans="1:48" ht="15" customHeight="1" thickBot="1">
      <c r="A5" s="29"/>
      <c r="B5" s="31" t="s">
        <v>0</v>
      </c>
      <c r="C5" s="72"/>
      <c r="D5" s="73"/>
      <c r="E5" s="73"/>
      <c r="F5" s="74"/>
      <c r="G5" s="29"/>
    </row>
    <row r="6" spans="1:48" ht="15" customHeight="1" thickBot="1">
      <c r="A6" s="29"/>
      <c r="B6" s="29"/>
      <c r="C6" s="29"/>
      <c r="D6" s="29"/>
      <c r="E6" s="29"/>
      <c r="F6" s="29"/>
      <c r="G6" s="29"/>
    </row>
    <row r="7" spans="1:48" ht="15" customHeight="1" thickBot="1">
      <c r="A7" s="29"/>
      <c r="B7" s="33" t="s">
        <v>13</v>
      </c>
      <c r="C7" s="75" t="s">
        <v>44</v>
      </c>
      <c r="D7" s="76"/>
      <c r="E7" s="76"/>
      <c r="F7" s="77"/>
      <c r="G7" s="49"/>
    </row>
    <row r="8" spans="1:48" ht="15" customHeight="1" thickBot="1">
      <c r="A8" s="29"/>
      <c r="B8" s="29"/>
      <c r="C8" s="29"/>
      <c r="D8" s="29"/>
      <c r="E8" s="29"/>
      <c r="F8" s="29"/>
      <c r="G8" s="29"/>
      <c r="AL8" s="11"/>
      <c r="AM8" s="11"/>
      <c r="AN8" s="11">
        <v>3</v>
      </c>
      <c r="AO8" s="11"/>
      <c r="AP8" s="11"/>
      <c r="AS8" s="5"/>
      <c r="AT8" s="5"/>
      <c r="AU8" s="5"/>
    </row>
    <row r="9" spans="1:48" ht="15" customHeight="1" thickBot="1">
      <c r="A9" s="29"/>
      <c r="B9" s="33" t="s">
        <v>17</v>
      </c>
      <c r="C9" s="75" t="s">
        <v>45</v>
      </c>
      <c r="D9" s="76"/>
      <c r="E9" s="76"/>
      <c r="F9" s="77"/>
      <c r="G9" s="49"/>
      <c r="Z9" s="1" t="str">
        <f>RIGHT(C15,3)</f>
        <v>306</v>
      </c>
      <c r="AH9" s="1" t="s">
        <v>2</v>
      </c>
      <c r="AN9" s="3" t="s">
        <v>3</v>
      </c>
      <c r="AR9" s="6"/>
      <c r="AS9" s="7"/>
      <c r="AT9" s="8" t="s">
        <v>4</v>
      </c>
      <c r="AU9" s="9"/>
      <c r="AV9" s="10"/>
    </row>
    <row r="10" spans="1:48" ht="15" customHeight="1" thickBot="1">
      <c r="A10" s="29"/>
      <c r="B10" s="29"/>
      <c r="C10" s="30"/>
      <c r="D10" s="29"/>
      <c r="E10" s="29"/>
      <c r="F10" s="29"/>
      <c r="G10" s="29"/>
      <c r="AH10" s="1" t="s">
        <v>6</v>
      </c>
      <c r="AJ10" s="3">
        <v>1</v>
      </c>
      <c r="AK10" s="3" t="s">
        <v>2</v>
      </c>
      <c r="AL10" s="11"/>
      <c r="AM10" s="11"/>
      <c r="AN10" s="11">
        <v>19.399999999999999</v>
      </c>
      <c r="AO10" s="11"/>
      <c r="AP10" s="11"/>
      <c r="AR10" s="6"/>
      <c r="AS10" s="12"/>
      <c r="AT10" s="55" t="s">
        <v>7</v>
      </c>
      <c r="AU10" s="56" t="s">
        <v>8</v>
      </c>
      <c r="AV10" s="10"/>
    </row>
    <row r="11" spans="1:48" ht="15" customHeight="1" thickBot="1">
      <c r="A11" s="29"/>
      <c r="B11" s="34" t="s">
        <v>46</v>
      </c>
      <c r="C11" s="67">
        <v>100</v>
      </c>
      <c r="D11" s="68"/>
      <c r="E11" s="29"/>
      <c r="F11" s="29"/>
      <c r="G11" s="29"/>
      <c r="AA11" s="1" t="s">
        <v>9</v>
      </c>
      <c r="AC11" s="1" t="s">
        <v>10</v>
      </c>
      <c r="AF11" s="1" t="s">
        <v>50</v>
      </c>
      <c r="AH11" s="1" t="s">
        <v>11</v>
      </c>
      <c r="AJ11" s="3">
        <v>2</v>
      </c>
      <c r="AK11" s="3" t="s">
        <v>6</v>
      </c>
      <c r="AL11" s="11"/>
      <c r="AM11" s="11"/>
      <c r="AN11" s="13">
        <v>16.899999999999999</v>
      </c>
      <c r="AO11" s="11"/>
      <c r="AP11" s="11"/>
      <c r="AR11" s="6"/>
      <c r="AS11" s="14" t="s">
        <v>12</v>
      </c>
      <c r="AT11" s="15">
        <f>IF(AF15=AL8,IF(AH15=AJ16,AL16,IF(AH15=AJ17,AL17,IF(AH15=AJ18,AL18,IF(AH15=AJ20,AL20,IF(AH15=AJ21,AL21))))),IF(AF15=AM8,IF(AH15=AJ16,AM16,IF(AH15=AJ17,AM17,IF(AH15=AJ18,AM18,IF(AH15=AJ20,AM20,IF(AH15=AJ21,AM21))))),IF(AF15=AN8,IF(AH15=AJ16,AN16,IF(AH15=AJ17,AN17,IF(AH15=AJ18,AN18,IF(AH15=AJ20,AN20,IF(AH15=AJ21,AN21))))),IF(AF15=AO8,IF(AH15=AJ16,AO16,IF(AH15=AJ17,AO17,IF(AH15=AJ18,AO18,IF(AH15=AJ20,AO20,IF(AH15=AJ21,AO21)))))))))</f>
        <v>22.3</v>
      </c>
      <c r="AU11" s="16">
        <f>IF(AF15=AL8,IF(AH15=AJ16,AL10,IF(AH15=AJ17,AL11,IF(AH15=AJ18,AL12,IF(AH15=AJ20,AL13,IF(AH15=AJ21,AL14))))),IF(AF15=AM8,IF(AH15=AJ16,AM10,IF(AH15=AJ17,AM11,IF(AH15=AJ18,AM12,IF(AH15=AJ20,AM13,IF(AH15=AJ21,AM14))))),IF(AF15=AN8,IF(AH15=AJ16,AN10,IF(AH15=AJ17,AN11,IF(AH15=AJ18,AN12,IF(AH15=AJ20,AN13,IF(AH15=AJ21,AN14))))),IF(AF15=AO8,IF(AH15=AJ16,AO10,IF(AH15=AJ17,AO11,IF(AH15=AJ18,AO12,IF(AH15=AJ20,AO13,IF(AH15=AJ21,AO14)))))))))</f>
        <v>22</v>
      </c>
      <c r="AV11" s="10"/>
    </row>
    <row r="12" spans="1:48" ht="15" customHeight="1" thickBot="1">
      <c r="A12" s="29"/>
      <c r="B12" s="29"/>
      <c r="C12" s="30"/>
      <c r="D12" s="29"/>
      <c r="E12" s="29"/>
      <c r="F12" s="29"/>
      <c r="G12" s="29"/>
      <c r="Z12" s="1" t="s">
        <v>14</v>
      </c>
      <c r="AA12" s="4" t="str">
        <f>MID($Z$9,1,2)</f>
        <v>30</v>
      </c>
      <c r="AB12" s="4"/>
      <c r="AC12" s="4" t="str">
        <f>MID(Z9,3,1)</f>
        <v>6</v>
      </c>
      <c r="AH12" s="1" t="s">
        <v>15</v>
      </c>
      <c r="AJ12" s="3">
        <v>3</v>
      </c>
      <c r="AK12" s="3" t="s">
        <v>11</v>
      </c>
      <c r="AL12" s="11"/>
      <c r="AM12" s="11"/>
      <c r="AN12" s="11">
        <v>17.5</v>
      </c>
      <c r="AO12" s="11"/>
      <c r="AP12" s="11"/>
      <c r="AR12" s="6"/>
      <c r="AS12" s="17" t="s">
        <v>16</v>
      </c>
      <c r="AT12" s="18">
        <f>AT11</f>
        <v>22.3</v>
      </c>
      <c r="AU12" s="18">
        <f>AU11+6.6</f>
        <v>28.6</v>
      </c>
      <c r="AV12" s="10"/>
    </row>
    <row r="13" spans="1:48" ht="15" customHeight="1" thickBot="1">
      <c r="A13" s="29"/>
      <c r="B13" s="34" t="s">
        <v>1</v>
      </c>
      <c r="C13" s="67">
        <v>50</v>
      </c>
      <c r="D13" s="68"/>
      <c r="E13" s="29"/>
      <c r="F13" s="29"/>
      <c r="G13" s="29"/>
      <c r="Z13" s="1" t="s">
        <v>18</v>
      </c>
      <c r="AA13" s="4" t="str">
        <f>AA12</f>
        <v>30</v>
      </c>
      <c r="AB13" s="4"/>
      <c r="AC13" s="4">
        <f>AC12-2</f>
        <v>4</v>
      </c>
      <c r="AH13" s="1" t="s">
        <v>19</v>
      </c>
      <c r="AJ13" s="3">
        <v>4</v>
      </c>
      <c r="AK13" s="3" t="s">
        <v>15</v>
      </c>
      <c r="AL13" s="11"/>
      <c r="AM13" s="11"/>
      <c r="AN13" s="13">
        <v>17.8</v>
      </c>
      <c r="AO13" s="11"/>
      <c r="AP13" s="11"/>
      <c r="AS13" s="19"/>
      <c r="AT13" s="19"/>
      <c r="AU13" s="19"/>
    </row>
    <row r="14" spans="1:48" ht="15" customHeight="1" thickBot="1">
      <c r="A14" s="29"/>
      <c r="B14" s="32"/>
      <c r="C14" s="35"/>
      <c r="D14" s="36"/>
      <c r="E14" s="29"/>
      <c r="F14" s="29"/>
      <c r="G14" s="29"/>
      <c r="AA14" s="4"/>
      <c r="AB14" s="4"/>
      <c r="AC14" s="4"/>
      <c r="AJ14" s="3">
        <v>5</v>
      </c>
      <c r="AK14" s="3" t="s">
        <v>19</v>
      </c>
      <c r="AL14" s="11"/>
      <c r="AM14" s="11"/>
      <c r="AN14" s="13">
        <v>22</v>
      </c>
      <c r="AO14" s="11"/>
      <c r="AP14" s="11"/>
    </row>
    <row r="15" spans="1:48" ht="15" customHeight="1" thickBot="1">
      <c r="A15" s="29"/>
      <c r="B15" s="31" t="s">
        <v>49</v>
      </c>
      <c r="C15" s="67">
        <v>306</v>
      </c>
      <c r="D15" s="68"/>
      <c r="E15" s="29"/>
      <c r="F15" s="29" t="str">
        <f>IF(C3=AF11,"",CONCATENATE("Коэффициент пересчета копии / МЕ - ",AC16))</f>
        <v/>
      </c>
      <c r="G15" s="29"/>
      <c r="AF15" s="1">
        <f>IF(C3=AF9,1,IF(C3=AF10,2,IF(C3=AF11,3,IF(C3=AF12,4,""))))</f>
        <v>3</v>
      </c>
      <c r="AH15" s="1">
        <f>IF(C17=AH9,1,IF(C17=AH10,2,IF(C17=AH11,3,IF(C17=AH12,4,5))))</f>
        <v>5</v>
      </c>
      <c r="AL15" s="11"/>
      <c r="AM15" s="11"/>
      <c r="AN15" s="11"/>
      <c r="AO15" s="11"/>
      <c r="AP15" s="11"/>
    </row>
    <row r="16" spans="1:48" ht="15" customHeight="1" thickBot="1">
      <c r="A16" s="29"/>
      <c r="B16" s="29"/>
      <c r="C16" s="29"/>
      <c r="D16" s="30"/>
      <c r="E16" s="29"/>
      <c r="F16" s="29"/>
      <c r="G16" s="29"/>
      <c r="AB16" s="20"/>
      <c r="AC16" s="1" t="str">
        <f>IF(C3=AF9,2.5,IF(OR(C3=AF10,C3=AF12),4.5,""))</f>
        <v/>
      </c>
      <c r="AH16" s="1" t="b">
        <f>IF(AND(OR(AH15=1,AH15=4),AF15=1),23,IF(AND(OR(AH15=2,AH15=3),AF15=1),21,IF(AND(OR(AH15=1,AH15=4),AF15=3),23,IF(AND(OR(AH15=2,AH15=3),AF15=3),21,IF(AND(OR(AH15=1,AH15=4),AF15=2),23,IF(AND(OR(AH15=2,AH15=3),AF15=2),21,IF(AND(OR(AH15=1,AH15=4),AF15=4),23,IF(AND(OR(AH15=2,AH15=3),AF15=4),21))))))))</f>
        <v>0</v>
      </c>
      <c r="AI16" s="1">
        <f>AH16-4</f>
        <v>-4</v>
      </c>
      <c r="AJ16" s="3">
        <v>1</v>
      </c>
      <c r="AK16" s="3" t="s">
        <v>2</v>
      </c>
      <c r="AL16" s="11"/>
      <c r="AM16" s="11"/>
      <c r="AN16" s="13">
        <v>21.6</v>
      </c>
      <c r="AO16" s="11"/>
      <c r="AP16" s="11"/>
      <c r="AS16" s="7"/>
      <c r="AT16" s="8" t="s">
        <v>20</v>
      </c>
      <c r="AU16" s="9"/>
    </row>
    <row r="17" spans="1:60" ht="15" customHeight="1" thickBot="1">
      <c r="A17" s="29"/>
      <c r="B17" s="31" t="s">
        <v>21</v>
      </c>
      <c r="C17" s="67" t="s">
        <v>19</v>
      </c>
      <c r="D17" s="68"/>
      <c r="E17" s="29"/>
      <c r="F17" s="37"/>
      <c r="G17" s="37"/>
      <c r="AJ17" s="3">
        <v>2</v>
      </c>
      <c r="AK17" s="3" t="s">
        <v>6</v>
      </c>
      <c r="AL17" s="11"/>
      <c r="AM17" s="11"/>
      <c r="AN17" s="13">
        <v>19.7</v>
      </c>
      <c r="AO17" s="11"/>
      <c r="AP17" s="11"/>
      <c r="AS17" s="12"/>
      <c r="AT17" s="55" t="s">
        <v>7</v>
      </c>
      <c r="AU17" s="56" t="s">
        <v>8</v>
      </c>
    </row>
    <row r="18" spans="1:60" ht="15" customHeight="1">
      <c r="A18" s="29"/>
      <c r="B18" s="57"/>
      <c r="C18" s="30"/>
      <c r="D18" s="30"/>
      <c r="E18" s="29"/>
      <c r="F18" s="30"/>
      <c r="G18" s="29"/>
      <c r="AH18" s="1" t="b">
        <f>IF(AND(OR(AH15=1,AH15=4),AF15=1),30,IF(AND(OR(AH15=2,AH15=3),AF15=1),28,IF(AND(OR(AH15=1,AH15=4),AF15=3),30,IF(AND(OR(AH15=2,AH15=3),AF15=3),28,IF(AND(OR(AH15=1,AH15=4),AF15=2),30,IF(AND(OR(AH15=2,AH15=3),AF15=2),28,IF(AND(OR(AH15=1,AH15=4),AF15=4),30,IF(AND(OR(AH15=2,AH15=3),AF15=4),28))))))))</f>
        <v>0</v>
      </c>
      <c r="AI18" s="1">
        <f>AH18-4</f>
        <v>-4</v>
      </c>
      <c r="AJ18" s="3">
        <v>3</v>
      </c>
      <c r="AK18" s="3" t="s">
        <v>11</v>
      </c>
      <c r="AL18" s="11"/>
      <c r="AM18" s="11"/>
      <c r="AN18" s="13">
        <v>20.3</v>
      </c>
      <c r="AO18" s="11"/>
      <c r="AP18" s="11"/>
      <c r="AS18" s="14" t="s">
        <v>12</v>
      </c>
      <c r="AT18" s="15">
        <f>AT11+10</f>
        <v>32.299999999999997</v>
      </c>
      <c r="AU18" s="15">
        <f>AU11+4</f>
        <v>26</v>
      </c>
    </row>
    <row r="19" spans="1:60" ht="15" customHeight="1" thickBot="1">
      <c r="A19" s="29"/>
      <c r="B19" s="78" t="s">
        <v>47</v>
      </c>
      <c r="C19" s="78"/>
      <c r="D19" s="78"/>
      <c r="E19" s="29"/>
      <c r="F19" s="30"/>
      <c r="G19" s="29"/>
      <c r="AL19" s="11"/>
      <c r="AM19" s="11"/>
      <c r="AN19" s="13"/>
      <c r="AO19" s="11"/>
      <c r="AP19" s="11"/>
      <c r="AS19" s="17" t="s">
        <v>16</v>
      </c>
      <c r="AT19" s="15">
        <f>AT12+10</f>
        <v>32.299999999999997</v>
      </c>
      <c r="AU19" s="15">
        <f>AU12+4</f>
        <v>32.6</v>
      </c>
    </row>
    <row r="20" spans="1:60" ht="15" customHeight="1">
      <c r="A20" s="29"/>
      <c r="B20" s="38"/>
      <c r="C20" s="58" t="s">
        <v>42</v>
      </c>
      <c r="D20" s="59" t="s">
        <v>41</v>
      </c>
      <c r="E20" s="29"/>
      <c r="F20" s="30"/>
      <c r="G20" s="29"/>
      <c r="AJ20" s="3">
        <v>4</v>
      </c>
      <c r="AK20" s="3" t="s">
        <v>15</v>
      </c>
      <c r="AL20" s="11"/>
      <c r="AM20" s="11"/>
      <c r="AN20" s="11">
        <v>19.8</v>
      </c>
      <c r="AO20" s="11"/>
      <c r="AP20" s="11"/>
      <c r="AS20" s="7"/>
      <c r="AT20" s="8" t="s">
        <v>23</v>
      </c>
      <c r="AU20" s="9"/>
    </row>
    <row r="21" spans="1:60" ht="15" customHeight="1" thickBot="1">
      <c r="A21" s="29"/>
      <c r="B21" s="39" t="s">
        <v>12</v>
      </c>
      <c r="C21" s="39" t="str">
        <f>CONCATENATE(AT22,"-",AT18)</f>
        <v>18,3-32,3</v>
      </c>
      <c r="D21" s="39" t="str">
        <f>CONCATENATE(AU22,"-",AU18)</f>
        <v>18-26</v>
      </c>
      <c r="E21" s="29"/>
      <c r="F21" s="30"/>
      <c r="G21" s="29"/>
      <c r="AJ21" s="3">
        <v>5</v>
      </c>
      <c r="AK21" s="3" t="s">
        <v>19</v>
      </c>
      <c r="AL21" s="11"/>
      <c r="AM21" s="11"/>
      <c r="AN21" s="13">
        <v>22.3</v>
      </c>
      <c r="AO21" s="11"/>
      <c r="AP21" s="11"/>
      <c r="AS21" s="12"/>
      <c r="AT21" s="55" t="s">
        <v>7</v>
      </c>
      <c r="AU21" s="56" t="s">
        <v>8</v>
      </c>
    </row>
    <row r="22" spans="1:60" ht="15" customHeight="1">
      <c r="A22" s="29"/>
      <c r="B22" s="39" t="s">
        <v>16</v>
      </c>
      <c r="C22" s="39" t="str">
        <f>CONCATENATE(AT23,"-",AT19)</f>
        <v>18,3-32,3</v>
      </c>
      <c r="D22" s="39" t="str">
        <f>CONCATENATE(AU23,"-",AU19)</f>
        <v>24,6-32,6</v>
      </c>
      <c r="E22" s="30"/>
      <c r="F22" s="29"/>
      <c r="G22" s="29"/>
      <c r="AL22" s="11"/>
      <c r="AM22" s="11"/>
      <c r="AN22" s="13"/>
      <c r="AO22" s="11"/>
      <c r="AP22" s="11"/>
      <c r="AS22" s="14" t="s">
        <v>12</v>
      </c>
      <c r="AT22" s="15">
        <f>AT11-4</f>
        <v>18.3</v>
      </c>
      <c r="AU22" s="15">
        <f>AU11-4</f>
        <v>18</v>
      </c>
    </row>
    <row r="23" spans="1:60" ht="15" customHeight="1" thickBot="1">
      <c r="A23" s="29"/>
      <c r="B23" s="29"/>
      <c r="C23" s="30"/>
      <c r="D23" s="30"/>
      <c r="E23" s="29"/>
      <c r="F23" s="29"/>
      <c r="G23" s="30"/>
      <c r="AK23" s="1"/>
      <c r="AL23" s="1"/>
      <c r="AM23" s="1"/>
      <c r="AN23" s="1"/>
      <c r="AO23" s="1"/>
      <c r="AP23" s="1"/>
      <c r="AS23" s="17" t="s">
        <v>16</v>
      </c>
      <c r="AT23" s="15">
        <f>AT12-4</f>
        <v>18.3</v>
      </c>
      <c r="AU23" s="15">
        <f>AU12-4</f>
        <v>24.6</v>
      </c>
    </row>
    <row r="24" spans="1:60" ht="15" customHeight="1">
      <c r="A24" s="29"/>
      <c r="B24" s="39" t="s">
        <v>43</v>
      </c>
      <c r="C24" s="58" t="s">
        <v>40</v>
      </c>
      <c r="D24" s="59" t="s">
        <v>41</v>
      </c>
      <c r="E24" s="39" t="s">
        <v>48</v>
      </c>
      <c r="F24" s="37"/>
      <c r="G24" s="29"/>
      <c r="H24" s="20"/>
      <c r="AA24" s="1" t="s">
        <v>25</v>
      </c>
      <c r="AB24" s="60">
        <f>(LOG10(AC27)-LOG10(AC28))/(AA28-AB28-AA27+AB27)</f>
        <v>0.2857142857142857</v>
      </c>
      <c r="AK24" s="1"/>
      <c r="AL24" s="1"/>
      <c r="AM24" s="1"/>
      <c r="AN24" s="1"/>
      <c r="AO24" s="1"/>
      <c r="AP24" s="1"/>
      <c r="AS24" s="1"/>
      <c r="AT24" s="1"/>
      <c r="AU24" s="1"/>
      <c r="BH24" s="21">
        <f>(POWER(100,1/(D28-D27))-1)*100</f>
        <v>93.069772888325005</v>
      </c>
    </row>
    <row r="25" spans="1:60" ht="15" customHeight="1">
      <c r="A25" s="29"/>
      <c r="B25" s="40" t="s">
        <v>33</v>
      </c>
      <c r="C25" s="41"/>
      <c r="D25" s="42"/>
      <c r="E25" s="39" t="str">
        <f>IF(OR(ISNUMBER(C25)=TRUE,ISNUMBER(D25)=TRUE),"Контаминация","Валидно")</f>
        <v>Валидно</v>
      </c>
      <c r="F25" s="32" t="str">
        <f t="shared" ref="F25" si="0">IF(ISNUMBER(C25)=FALSE,"",IF(OR(C25&gt;AVERAGE($C$27:$C$124)+2,C25&lt;AVERAGE($C$27:$C$124)-2),"ВКО не валидно",""))</f>
        <v/>
      </c>
      <c r="G25" s="47"/>
      <c r="H25" s="20"/>
      <c r="AL25" s="19"/>
      <c r="AM25" s="19"/>
      <c r="AN25" s="19"/>
      <c r="AO25" s="19"/>
      <c r="AP25" s="19"/>
      <c r="AS25" s="1"/>
      <c r="AT25" s="1"/>
      <c r="AU25" s="1"/>
      <c r="BH25" s="22" t="s">
        <v>31</v>
      </c>
    </row>
    <row r="26" spans="1:60" ht="15" customHeight="1">
      <c r="A26" s="29"/>
      <c r="B26" s="40" t="s">
        <v>22</v>
      </c>
      <c r="C26" s="42">
        <v>24</v>
      </c>
      <c r="D26" s="42"/>
      <c r="E26" s="39" t="str">
        <f>IF(OR(ISNUMBER($D$26)=TRUE,$C$26&gt;30=TRUE),"Не валидно","Валидно")</f>
        <v>Валидно</v>
      </c>
      <c r="F26" s="32" t="str">
        <f>IF(ISNUMBER(C26)=FALSE,"",IF(OR(C26&gt;AVERAGE($C$27:$C$124)+2,C26&lt;AVERAGE($C$27:$C$124)-2),"Ошибка выделения",""))</f>
        <v/>
      </c>
      <c r="G26" s="47"/>
      <c r="H26" s="20"/>
      <c r="AA26" s="1" t="s">
        <v>27</v>
      </c>
      <c r="AB26" s="1" t="s">
        <v>28</v>
      </c>
      <c r="AF26" s="1" t="s">
        <v>29</v>
      </c>
      <c r="AG26" s="1" t="s">
        <v>30</v>
      </c>
    </row>
    <row r="27" spans="1:60" ht="15" customHeight="1">
      <c r="A27" s="29"/>
      <c r="B27" s="40" t="s">
        <v>12</v>
      </c>
      <c r="C27" s="42">
        <v>24</v>
      </c>
      <c r="D27" s="42">
        <v>18</v>
      </c>
      <c r="E27" s="39" t="str">
        <f>IF(OR(D27&gt;AU18,D27&lt;AU22,C27&gt;AT18,C27&lt;AT22),"Не валидно","Валидно")</f>
        <v>Валидно</v>
      </c>
      <c r="F27" s="32" t="str">
        <f t="shared" ref="F27:F90" si="1">IF(ISNUMBER(C27)=FALSE,"",IF(OR(C27&gt;AVERAGE($C$27:$C$124)+2,C27&lt;AVERAGE($C$27:$C$124)-2),"Ошибка выделения",""))</f>
        <v/>
      </c>
      <c r="G27" s="47"/>
      <c r="H27" s="20"/>
      <c r="Z27" s="1" t="s">
        <v>32</v>
      </c>
      <c r="AA27" s="20">
        <f>D27</f>
        <v>18</v>
      </c>
      <c r="AB27" s="20">
        <f>C27</f>
        <v>24</v>
      </c>
      <c r="AC27" s="23">
        <f>(AA12/10)*10^AC12</f>
        <v>3000000</v>
      </c>
      <c r="AF27" s="24">
        <f>IF(AND($C$3=$AF$9,ISNUMBER(AG27)=TRUE),AG27/2.5,IF($C$3=$AF$11,AG27,IF(AND($C$3=$AF$10,ISNUMBER(AG27)=TRUE),AG27/4.5,IF(AND($C$3=$AF$12,ISNUMBER(AG27)=TRUE),AG27,"отриц."))))</f>
        <v>3000000</v>
      </c>
      <c r="AG27" s="24">
        <f>AC27</f>
        <v>3000000</v>
      </c>
    </row>
    <row r="28" spans="1:60" ht="15" customHeight="1">
      <c r="A28" s="29"/>
      <c r="B28" s="40" t="s">
        <v>37</v>
      </c>
      <c r="C28" s="42">
        <v>24</v>
      </c>
      <c r="D28" s="42">
        <v>25</v>
      </c>
      <c r="E28" s="39" t="str">
        <f>IF(OR(D28&gt;AU19,D28&lt;AU23,C28&gt;AT19,C28&lt;AT23),"Не валидно","Валидно")</f>
        <v>Валидно</v>
      </c>
      <c r="F28" s="32" t="str">
        <f t="shared" si="1"/>
        <v/>
      </c>
      <c r="G28" s="47"/>
      <c r="H28" s="20"/>
      <c r="Z28" s="1" t="s">
        <v>34</v>
      </c>
      <c r="AA28" s="20">
        <f>D28</f>
        <v>25</v>
      </c>
      <c r="AB28" s="20">
        <f>C28</f>
        <v>24</v>
      </c>
      <c r="AC28" s="23">
        <f>(AA13/10)*10^AC13</f>
        <v>30000</v>
      </c>
      <c r="AF28" s="24">
        <f>IF(AND($C$3=$AF$9,ISNUMBER(AG28)=TRUE),AG28/2.5,IF($C$3=$AF$11,AG28,IF(AND($C$3=$AF$10,ISNUMBER(AG28)=TRUE),AG28/4.5,IF(AND($C$3=$AF$12,ISNUMBER(AG28)=TRUE),AG28,"отриц."))))</f>
        <v>30000</v>
      </c>
      <c r="AG28" s="24">
        <f>AC28</f>
        <v>30000</v>
      </c>
      <c r="AH28" s="20"/>
    </row>
    <row r="29" spans="1:60" ht="15" customHeight="1">
      <c r="A29" s="29"/>
      <c r="B29" s="43"/>
      <c r="C29" s="50"/>
      <c r="D29" s="50"/>
      <c r="E29" s="61"/>
      <c r="F29" s="32"/>
      <c r="G29" s="47"/>
      <c r="H29" s="20"/>
      <c r="I29" s="66"/>
    </row>
    <row r="30" spans="1:60" ht="15" customHeight="1">
      <c r="A30" s="29"/>
      <c r="B30" s="79" t="s">
        <v>24</v>
      </c>
      <c r="C30" s="80"/>
      <c r="D30" s="81"/>
      <c r="E30" s="62">
        <f>IF((POWER(100,1/(D28-D27))-1)*100&gt;110,"!!! Ef &gt; 110%",IF((POWER(100,1/(D28-D27))-1)*100&lt;90,"!!! Ef &lt; 90%",(POWER(100,1/(D28-D27))-1)))</f>
        <v>0.93069772888325009</v>
      </c>
      <c r="F30" s="32"/>
      <c r="G30" s="37"/>
      <c r="H30" s="25"/>
      <c r="I30" s="25"/>
      <c r="J30" s="20"/>
      <c r="K30" s="20"/>
      <c r="L30" s="20"/>
      <c r="AK30" s="26"/>
    </row>
    <row r="31" spans="1:60" ht="15" customHeight="1">
      <c r="A31" s="29"/>
      <c r="B31" s="44"/>
      <c r="C31" s="30"/>
      <c r="D31" s="30"/>
      <c r="E31" s="30"/>
      <c r="F31" s="32"/>
      <c r="G31" s="47"/>
      <c r="H31" s="20"/>
      <c r="I31" s="20"/>
      <c r="J31" s="20"/>
      <c r="K31" s="20"/>
      <c r="L31" s="20"/>
      <c r="AK31" s="26"/>
    </row>
    <row r="32" spans="1:60" ht="15" customHeight="1">
      <c r="A32" s="29"/>
      <c r="B32" s="39" t="s">
        <v>26</v>
      </c>
      <c r="C32" s="58" t="s">
        <v>40</v>
      </c>
      <c r="D32" s="59" t="s">
        <v>41</v>
      </c>
      <c r="E32" s="63"/>
      <c r="F32" s="32"/>
      <c r="G32" s="47"/>
      <c r="H32" s="20"/>
      <c r="I32" s="20"/>
      <c r="J32" s="20"/>
      <c r="K32" s="20"/>
      <c r="L32" s="20"/>
      <c r="AA32" s="1" t="s">
        <v>27</v>
      </c>
      <c r="AB32" s="1" t="s">
        <v>28</v>
      </c>
      <c r="AC32" s="1" t="s">
        <v>35</v>
      </c>
      <c r="AD32" s="1" t="s">
        <v>36</v>
      </c>
      <c r="AF32" s="24"/>
    </row>
    <row r="33" spans="1:128" ht="15" customHeight="1">
      <c r="A33" s="29">
        <v>1</v>
      </c>
      <c r="B33" s="45"/>
      <c r="C33" s="42"/>
      <c r="D33" s="46"/>
      <c r="E33" s="63" t="str">
        <f t="shared" ref="E33:E96" si="2">IF(AND(ISNUMBER(AF33)=TRUE,AF33&gt;10^7),"более 1E+07",IF(AF33&gt;1,AF33,IF(AND(AF33&lt;1,AF33&gt;0),"менее 1",IF(AND(B33&gt;0,C33&gt;0),"отрицательно",""))))</f>
        <v/>
      </c>
      <c r="F33" s="32" t="str">
        <f t="shared" si="1"/>
        <v/>
      </c>
      <c r="G33" s="47"/>
      <c r="H33" s="20"/>
      <c r="I33" s="20"/>
      <c r="J33" s="20"/>
      <c r="K33" s="20"/>
      <c r="L33" s="20"/>
      <c r="AA33" s="20">
        <f t="shared" ref="AA33:AA64" si="3">D33</f>
        <v>0</v>
      </c>
      <c r="AB33" s="20">
        <f t="shared" ref="AB33:AB64" si="4">C33</f>
        <v>0</v>
      </c>
      <c r="AC33" s="24" t="str">
        <f t="shared" ref="AC33:AC64" si="5">IF(AND(AA33&gt;0,ISNUMBER(AA33)=TRUE),$AC$28*10^($AB$24*($AA$28-$AB$28-AA33+AB33)),"отриц.")</f>
        <v>отриц.</v>
      </c>
      <c r="AD33" s="24" t="str">
        <f t="shared" ref="AD33:AD64" si="6">IF(AND(AA33&gt;0,ISNUMBER(AA33)=TRUE),10^((AA33-INTERCEPT($AA$27:$AA$28,LOG10($AC$27:$AC$28)))/(SLOPE($AA$27:$AA$28,LOG10($AC$27:$AC$28))))*$C$13/$C$11/($C$13/100), "отриц.")</f>
        <v>отриц.</v>
      </c>
      <c r="AF33" s="24">
        <f t="shared" ref="AF33:AF64" si="7">IF(AND($C$3=$AF$9,ISNUMBER(AG33)=TRUE),AG33/2.5,IF($C$3=$AF$11,AG33,IF(AND($C$3=$AF$10,ISNUMBER(AG33)=TRUE),AG33/4.5,IF(AND($C$3=$AF$12,ISNUMBER(AG33)=TRUE),AG33,"отриц."))))</f>
        <v>0</v>
      </c>
      <c r="AG33" s="24">
        <f>IF(AA33&gt;0,AD33,0)</f>
        <v>0</v>
      </c>
    </row>
    <row r="34" spans="1:128" ht="15" customHeight="1">
      <c r="A34" s="29">
        <v>2</v>
      </c>
      <c r="B34" s="45"/>
      <c r="C34" s="42"/>
      <c r="D34" s="46"/>
      <c r="E34" s="63" t="str">
        <f t="shared" si="2"/>
        <v/>
      </c>
      <c r="F34" s="32" t="str">
        <f t="shared" si="1"/>
        <v/>
      </c>
      <c r="G34" s="47"/>
      <c r="H34" s="20"/>
      <c r="I34" s="20"/>
      <c r="J34" s="20"/>
      <c r="K34" s="20"/>
      <c r="L34" s="20"/>
      <c r="AA34" s="20">
        <f t="shared" si="3"/>
        <v>0</v>
      </c>
      <c r="AB34" s="20">
        <f t="shared" si="4"/>
        <v>0</v>
      </c>
      <c r="AC34" s="24" t="str">
        <f t="shared" si="5"/>
        <v>отриц.</v>
      </c>
      <c r="AD34" s="24" t="str">
        <f t="shared" si="6"/>
        <v>отриц.</v>
      </c>
      <c r="AF34" s="24">
        <f t="shared" si="7"/>
        <v>0</v>
      </c>
      <c r="AG34" s="24">
        <f t="shared" ref="AG34:AG97" si="8">IF(AA34&gt;0,AD34,0)</f>
        <v>0</v>
      </c>
      <c r="AK34" s="3" t="s">
        <v>38</v>
      </c>
      <c r="AL34" s="3" t="s">
        <v>39</v>
      </c>
    </row>
    <row r="35" spans="1:128" ht="15" customHeight="1">
      <c r="A35" s="29">
        <v>3</v>
      </c>
      <c r="B35" s="45"/>
      <c r="C35" s="42"/>
      <c r="D35" s="46"/>
      <c r="E35" s="63" t="str">
        <f t="shared" si="2"/>
        <v/>
      </c>
      <c r="F35" s="32" t="str">
        <f t="shared" si="1"/>
        <v/>
      </c>
      <c r="G35" s="47"/>
      <c r="H35" s="20"/>
      <c r="I35" s="20"/>
      <c r="J35" s="20"/>
      <c r="K35" s="20"/>
      <c r="L35" s="20"/>
      <c r="AA35" s="20">
        <f t="shared" si="3"/>
        <v>0</v>
      </c>
      <c r="AB35" s="20">
        <f t="shared" si="4"/>
        <v>0</v>
      </c>
      <c r="AC35" s="24" t="str">
        <f t="shared" si="5"/>
        <v>отриц.</v>
      </c>
      <c r="AD35" s="24" t="str">
        <f t="shared" si="6"/>
        <v>отриц.</v>
      </c>
      <c r="AF35" s="24">
        <f t="shared" si="7"/>
        <v>0</v>
      </c>
      <c r="AG35" s="24">
        <f t="shared" si="8"/>
        <v>0</v>
      </c>
      <c r="AK35" s="3">
        <v>100</v>
      </c>
      <c r="AL35" s="3">
        <v>50</v>
      </c>
    </row>
    <row r="36" spans="1:128" ht="15" customHeight="1">
      <c r="A36" s="29">
        <v>4</v>
      </c>
      <c r="B36" s="45"/>
      <c r="C36" s="42"/>
      <c r="D36" s="46"/>
      <c r="E36" s="63" t="str">
        <f t="shared" si="2"/>
        <v/>
      </c>
      <c r="F36" s="32" t="str">
        <f t="shared" si="1"/>
        <v/>
      </c>
      <c r="G36" s="47"/>
      <c r="H36" s="20"/>
      <c r="I36" s="20"/>
      <c r="J36" s="20"/>
      <c r="K36" s="20"/>
      <c r="L36" s="20"/>
      <c r="AA36" s="20">
        <f t="shared" si="3"/>
        <v>0</v>
      </c>
      <c r="AB36" s="20">
        <f t="shared" si="4"/>
        <v>0</v>
      </c>
      <c r="AC36" s="24" t="str">
        <f t="shared" si="5"/>
        <v>отриц.</v>
      </c>
      <c r="AD36" s="24" t="str">
        <f t="shared" si="6"/>
        <v>отриц.</v>
      </c>
      <c r="AF36" s="24">
        <f t="shared" si="7"/>
        <v>0</v>
      </c>
      <c r="AG36" s="24">
        <f t="shared" si="8"/>
        <v>0</v>
      </c>
      <c r="AK36" s="3">
        <v>200</v>
      </c>
      <c r="AL36" s="3">
        <v>100</v>
      </c>
    </row>
    <row r="37" spans="1:128" ht="15" customHeight="1">
      <c r="A37" s="29">
        <v>5</v>
      </c>
      <c r="B37" s="45"/>
      <c r="C37" s="42"/>
      <c r="D37" s="46"/>
      <c r="E37" s="63" t="str">
        <f t="shared" si="2"/>
        <v/>
      </c>
      <c r="F37" s="32" t="str">
        <f t="shared" si="1"/>
        <v/>
      </c>
      <c r="G37" s="47"/>
      <c r="H37" s="20"/>
      <c r="I37" s="20"/>
      <c r="J37" s="20"/>
      <c r="K37" s="20"/>
      <c r="L37" s="20"/>
      <c r="AA37" s="20">
        <f t="shared" si="3"/>
        <v>0</v>
      </c>
      <c r="AB37" s="20">
        <f t="shared" si="4"/>
        <v>0</v>
      </c>
      <c r="AC37" s="24" t="str">
        <f t="shared" si="5"/>
        <v>отриц.</v>
      </c>
      <c r="AD37" s="24" t="str">
        <f t="shared" si="6"/>
        <v>отриц.</v>
      </c>
      <c r="AF37" s="24">
        <f t="shared" si="7"/>
        <v>0</v>
      </c>
      <c r="AG37" s="24">
        <f t="shared" si="8"/>
        <v>0</v>
      </c>
      <c r="AK37" s="3">
        <v>500</v>
      </c>
      <c r="AL37" s="3">
        <v>200</v>
      </c>
    </row>
    <row r="38" spans="1:128" ht="15" customHeight="1">
      <c r="A38" s="29">
        <v>6</v>
      </c>
      <c r="B38" s="45"/>
      <c r="C38" s="42"/>
      <c r="D38" s="46"/>
      <c r="E38" s="63" t="str">
        <f t="shared" si="2"/>
        <v/>
      </c>
      <c r="F38" s="32" t="str">
        <f t="shared" si="1"/>
        <v/>
      </c>
      <c r="G38" s="47"/>
      <c r="H38" s="20"/>
      <c r="I38" s="27"/>
      <c r="AA38" s="20">
        <f t="shared" si="3"/>
        <v>0</v>
      </c>
      <c r="AB38" s="20">
        <f t="shared" si="4"/>
        <v>0</v>
      </c>
      <c r="AC38" s="24" t="str">
        <f t="shared" si="5"/>
        <v>отриц.</v>
      </c>
      <c r="AD38" s="24" t="str">
        <f t="shared" si="6"/>
        <v>отриц.</v>
      </c>
      <c r="AF38" s="24">
        <f t="shared" si="7"/>
        <v>0</v>
      </c>
      <c r="AG38" s="24">
        <f t="shared" si="8"/>
        <v>0</v>
      </c>
      <c r="AK38" s="28">
        <v>1000</v>
      </c>
    </row>
    <row r="39" spans="1:128" ht="15" customHeight="1">
      <c r="A39" s="29">
        <v>7</v>
      </c>
      <c r="B39" s="45"/>
      <c r="C39" s="42"/>
      <c r="D39" s="46"/>
      <c r="E39" s="63" t="str">
        <f t="shared" si="2"/>
        <v/>
      </c>
      <c r="F39" s="32" t="str">
        <f t="shared" si="1"/>
        <v/>
      </c>
      <c r="G39" s="47"/>
      <c r="H39" s="20"/>
      <c r="I39" s="20"/>
      <c r="J39" s="20"/>
      <c r="K39" s="20"/>
      <c r="L39" s="20"/>
      <c r="AA39" s="20">
        <f t="shared" si="3"/>
        <v>0</v>
      </c>
      <c r="AB39" s="20">
        <f t="shared" si="4"/>
        <v>0</v>
      </c>
      <c r="AC39" s="24" t="str">
        <f t="shared" si="5"/>
        <v>отриц.</v>
      </c>
      <c r="AD39" s="24" t="str">
        <f t="shared" si="6"/>
        <v>отриц.</v>
      </c>
      <c r="AF39" s="24">
        <f t="shared" si="7"/>
        <v>0</v>
      </c>
      <c r="AG39" s="24">
        <f t="shared" si="8"/>
        <v>0</v>
      </c>
      <c r="CX39" s="20"/>
      <c r="CY39" s="20"/>
      <c r="CZ39" s="20"/>
      <c r="DA39" s="20"/>
      <c r="DB39" s="20"/>
      <c r="DC39" s="20"/>
      <c r="DR39" s="20"/>
      <c r="DS39" s="20"/>
      <c r="DT39" s="24"/>
      <c r="DU39" s="24"/>
      <c r="DW39" s="24"/>
      <c r="DX39" s="24"/>
    </row>
    <row r="40" spans="1:128" ht="15" customHeight="1">
      <c r="A40" s="29">
        <v>8</v>
      </c>
      <c r="B40" s="45"/>
      <c r="C40" s="42"/>
      <c r="D40" s="46"/>
      <c r="E40" s="63" t="str">
        <f t="shared" si="2"/>
        <v/>
      </c>
      <c r="F40" s="32" t="str">
        <f t="shared" si="1"/>
        <v/>
      </c>
      <c r="G40" s="47"/>
      <c r="H40" s="20"/>
      <c r="I40" s="20"/>
      <c r="J40" s="20"/>
      <c r="K40" s="20"/>
      <c r="L40" s="20"/>
      <c r="AA40" s="20">
        <f t="shared" si="3"/>
        <v>0</v>
      </c>
      <c r="AB40" s="20">
        <f t="shared" si="4"/>
        <v>0</v>
      </c>
      <c r="AC40" s="24" t="str">
        <f t="shared" si="5"/>
        <v>отриц.</v>
      </c>
      <c r="AD40" s="24" t="str">
        <f t="shared" si="6"/>
        <v>отриц.</v>
      </c>
      <c r="AF40" s="24">
        <f t="shared" si="7"/>
        <v>0</v>
      </c>
      <c r="AG40" s="24">
        <f t="shared" si="8"/>
        <v>0</v>
      </c>
      <c r="CX40" s="20"/>
      <c r="CY40" s="20"/>
      <c r="CZ40" s="20"/>
      <c r="DA40" s="20"/>
      <c r="DB40" s="20"/>
      <c r="DC40" s="20"/>
      <c r="DR40" s="20"/>
      <c r="DS40" s="20"/>
      <c r="DT40" s="24"/>
      <c r="DU40" s="24"/>
      <c r="DW40" s="24"/>
      <c r="DX40" s="24"/>
    </row>
    <row r="41" spans="1:128" ht="15" customHeight="1">
      <c r="A41" s="29">
        <v>9</v>
      </c>
      <c r="B41" s="45"/>
      <c r="C41" s="42"/>
      <c r="D41" s="46"/>
      <c r="E41" s="63" t="str">
        <f t="shared" si="2"/>
        <v/>
      </c>
      <c r="F41" s="32" t="str">
        <f t="shared" si="1"/>
        <v/>
      </c>
      <c r="G41" s="47"/>
      <c r="H41" s="20"/>
      <c r="I41" s="20"/>
      <c r="J41" s="20"/>
      <c r="K41" s="20"/>
      <c r="L41" s="20"/>
      <c r="AA41" s="20">
        <f t="shared" si="3"/>
        <v>0</v>
      </c>
      <c r="AB41" s="20">
        <f t="shared" si="4"/>
        <v>0</v>
      </c>
      <c r="AC41" s="24" t="str">
        <f t="shared" si="5"/>
        <v>отриц.</v>
      </c>
      <c r="AD41" s="24" t="str">
        <f t="shared" si="6"/>
        <v>отриц.</v>
      </c>
      <c r="AF41" s="24">
        <f t="shared" si="7"/>
        <v>0</v>
      </c>
      <c r="AG41" s="24">
        <f t="shared" si="8"/>
        <v>0</v>
      </c>
      <c r="CX41" s="20"/>
      <c r="CY41" s="20"/>
      <c r="CZ41" s="20"/>
      <c r="DA41" s="20"/>
      <c r="DB41" s="20"/>
      <c r="DC41" s="20"/>
      <c r="DR41" s="20"/>
      <c r="DS41" s="20"/>
      <c r="DT41" s="24"/>
      <c r="DU41" s="24"/>
      <c r="DW41" s="24"/>
      <c r="DX41" s="24"/>
    </row>
    <row r="42" spans="1:128" ht="15" customHeight="1">
      <c r="A42" s="29">
        <v>10</v>
      </c>
      <c r="B42" s="45"/>
      <c r="C42" s="42"/>
      <c r="D42" s="46"/>
      <c r="E42" s="63" t="str">
        <f t="shared" si="2"/>
        <v/>
      </c>
      <c r="F42" s="32" t="str">
        <f t="shared" si="1"/>
        <v/>
      </c>
      <c r="G42" s="47"/>
      <c r="H42" s="20"/>
      <c r="I42" s="20"/>
      <c r="J42" s="20"/>
      <c r="K42" s="20"/>
      <c r="L42" s="20"/>
      <c r="AA42" s="20">
        <f t="shared" si="3"/>
        <v>0</v>
      </c>
      <c r="AB42" s="20">
        <f t="shared" si="4"/>
        <v>0</v>
      </c>
      <c r="AC42" s="24" t="str">
        <f t="shared" si="5"/>
        <v>отриц.</v>
      </c>
      <c r="AD42" s="24" t="str">
        <f t="shared" si="6"/>
        <v>отриц.</v>
      </c>
      <c r="AF42" s="24">
        <f t="shared" si="7"/>
        <v>0</v>
      </c>
      <c r="AG42" s="24">
        <f t="shared" si="8"/>
        <v>0</v>
      </c>
      <c r="CX42" s="20"/>
      <c r="CY42" s="20"/>
      <c r="CZ42" s="20"/>
      <c r="DA42" s="20"/>
      <c r="DB42" s="20"/>
      <c r="DC42" s="20"/>
      <c r="DR42" s="20"/>
      <c r="DS42" s="20"/>
      <c r="DT42" s="24"/>
      <c r="DU42" s="24"/>
      <c r="DW42" s="24"/>
      <c r="DX42" s="24"/>
    </row>
    <row r="43" spans="1:128" ht="15" customHeight="1">
      <c r="A43" s="29">
        <v>11</v>
      </c>
      <c r="B43" s="45"/>
      <c r="C43" s="42"/>
      <c r="D43" s="46"/>
      <c r="E43" s="63" t="str">
        <f t="shared" si="2"/>
        <v/>
      </c>
      <c r="F43" s="32" t="str">
        <f t="shared" si="1"/>
        <v/>
      </c>
      <c r="G43" s="47"/>
      <c r="H43" s="20"/>
      <c r="I43" s="20"/>
      <c r="J43" s="20"/>
      <c r="K43" s="20"/>
      <c r="L43" s="20"/>
      <c r="AA43" s="20">
        <f t="shared" si="3"/>
        <v>0</v>
      </c>
      <c r="AB43" s="20">
        <f t="shared" si="4"/>
        <v>0</v>
      </c>
      <c r="AC43" s="24" t="str">
        <f t="shared" si="5"/>
        <v>отриц.</v>
      </c>
      <c r="AD43" s="24" t="str">
        <f t="shared" si="6"/>
        <v>отриц.</v>
      </c>
      <c r="AF43" s="24">
        <f t="shared" si="7"/>
        <v>0</v>
      </c>
      <c r="AG43" s="24">
        <f t="shared" si="8"/>
        <v>0</v>
      </c>
      <c r="CX43" s="20"/>
      <c r="CY43" s="20"/>
      <c r="CZ43" s="20"/>
      <c r="DA43" s="20"/>
      <c r="DB43" s="20"/>
      <c r="DC43" s="20"/>
      <c r="DR43" s="20"/>
      <c r="DS43" s="20"/>
      <c r="DT43" s="24"/>
      <c r="DU43" s="24"/>
      <c r="DW43" s="24"/>
      <c r="DX43" s="24"/>
    </row>
    <row r="44" spans="1:128" ht="15" customHeight="1">
      <c r="A44" s="29">
        <v>12</v>
      </c>
      <c r="B44" s="45"/>
      <c r="C44" s="42"/>
      <c r="D44" s="46"/>
      <c r="E44" s="63" t="str">
        <f t="shared" si="2"/>
        <v/>
      </c>
      <c r="F44" s="32" t="str">
        <f t="shared" si="1"/>
        <v/>
      </c>
      <c r="G44" s="47"/>
      <c r="H44" s="20"/>
      <c r="I44" s="20"/>
      <c r="J44" s="20"/>
      <c r="K44" s="20"/>
      <c r="L44" s="20"/>
      <c r="AA44" s="20">
        <f t="shared" si="3"/>
        <v>0</v>
      </c>
      <c r="AB44" s="20">
        <f t="shared" si="4"/>
        <v>0</v>
      </c>
      <c r="AC44" s="24" t="str">
        <f t="shared" si="5"/>
        <v>отриц.</v>
      </c>
      <c r="AD44" s="24" t="str">
        <f t="shared" si="6"/>
        <v>отриц.</v>
      </c>
      <c r="AF44" s="24">
        <f t="shared" si="7"/>
        <v>0</v>
      </c>
      <c r="AG44" s="24">
        <f t="shared" si="8"/>
        <v>0</v>
      </c>
      <c r="CX44" s="20"/>
      <c r="CY44" s="20"/>
      <c r="CZ44" s="20"/>
      <c r="DA44" s="20"/>
      <c r="DB44" s="20"/>
      <c r="DC44" s="20"/>
      <c r="DR44" s="20"/>
      <c r="DS44" s="20"/>
      <c r="DT44" s="24"/>
      <c r="DU44" s="24"/>
      <c r="DW44" s="24"/>
      <c r="DX44" s="24"/>
    </row>
    <row r="45" spans="1:128" ht="15" customHeight="1">
      <c r="A45" s="29">
        <v>13</v>
      </c>
      <c r="B45" s="45"/>
      <c r="C45" s="42"/>
      <c r="D45" s="46"/>
      <c r="E45" s="63" t="str">
        <f t="shared" si="2"/>
        <v/>
      </c>
      <c r="F45" s="32" t="str">
        <f t="shared" si="1"/>
        <v/>
      </c>
      <c r="G45" s="47"/>
      <c r="H45" s="20"/>
      <c r="I45" s="20"/>
      <c r="J45" s="20"/>
      <c r="K45" s="20"/>
      <c r="L45" s="20"/>
      <c r="AA45" s="20">
        <f t="shared" si="3"/>
        <v>0</v>
      </c>
      <c r="AB45" s="20">
        <f t="shared" si="4"/>
        <v>0</v>
      </c>
      <c r="AC45" s="24" t="str">
        <f t="shared" si="5"/>
        <v>отриц.</v>
      </c>
      <c r="AD45" s="24" t="str">
        <f t="shared" si="6"/>
        <v>отриц.</v>
      </c>
      <c r="AF45" s="24">
        <f t="shared" si="7"/>
        <v>0</v>
      </c>
      <c r="AG45" s="24">
        <f t="shared" si="8"/>
        <v>0</v>
      </c>
      <c r="CX45" s="20"/>
      <c r="CY45" s="20"/>
      <c r="CZ45" s="20"/>
      <c r="DA45" s="20"/>
      <c r="DB45" s="20"/>
      <c r="DC45" s="20"/>
      <c r="DR45" s="20"/>
      <c r="DS45" s="20"/>
      <c r="DT45" s="24"/>
      <c r="DU45" s="24"/>
      <c r="DW45" s="24"/>
      <c r="DX45" s="24"/>
    </row>
    <row r="46" spans="1:128" ht="15" customHeight="1">
      <c r="A46" s="29">
        <v>14</v>
      </c>
      <c r="B46" s="45"/>
      <c r="C46" s="42"/>
      <c r="D46" s="46"/>
      <c r="E46" s="63" t="str">
        <f t="shared" si="2"/>
        <v/>
      </c>
      <c r="F46" s="32" t="str">
        <f t="shared" si="1"/>
        <v/>
      </c>
      <c r="G46" s="47"/>
      <c r="H46" s="20"/>
      <c r="I46" s="20"/>
      <c r="J46" s="20"/>
      <c r="K46" s="20"/>
      <c r="L46" s="20"/>
      <c r="AA46" s="20">
        <f t="shared" si="3"/>
        <v>0</v>
      </c>
      <c r="AB46" s="20">
        <f t="shared" si="4"/>
        <v>0</v>
      </c>
      <c r="AC46" s="24" t="str">
        <f t="shared" si="5"/>
        <v>отриц.</v>
      </c>
      <c r="AD46" s="24" t="str">
        <f t="shared" si="6"/>
        <v>отриц.</v>
      </c>
      <c r="AF46" s="24">
        <f t="shared" si="7"/>
        <v>0</v>
      </c>
      <c r="AG46" s="24">
        <f t="shared" si="8"/>
        <v>0</v>
      </c>
      <c r="CX46" s="20"/>
      <c r="CY46" s="20"/>
      <c r="CZ46" s="20"/>
      <c r="DA46" s="20"/>
      <c r="DB46" s="20"/>
      <c r="DC46" s="20"/>
      <c r="DR46" s="20"/>
      <c r="DS46" s="20"/>
      <c r="DT46" s="24"/>
      <c r="DU46" s="24"/>
      <c r="DW46" s="24"/>
      <c r="DX46" s="24"/>
    </row>
    <row r="47" spans="1:128" ht="15" customHeight="1">
      <c r="A47" s="29">
        <v>15</v>
      </c>
      <c r="B47" s="45"/>
      <c r="C47" s="42"/>
      <c r="D47" s="46"/>
      <c r="E47" s="63" t="str">
        <f t="shared" si="2"/>
        <v/>
      </c>
      <c r="F47" s="32" t="str">
        <f t="shared" si="1"/>
        <v/>
      </c>
      <c r="G47" s="37"/>
      <c r="H47" s="25"/>
      <c r="I47" s="25"/>
      <c r="J47" s="25"/>
      <c r="K47" s="25"/>
      <c r="AA47" s="20">
        <f t="shared" si="3"/>
        <v>0</v>
      </c>
      <c r="AB47" s="20">
        <f t="shared" si="4"/>
        <v>0</v>
      </c>
      <c r="AC47" s="24" t="str">
        <f t="shared" si="5"/>
        <v>отриц.</v>
      </c>
      <c r="AD47" s="24" t="str">
        <f t="shared" si="6"/>
        <v>отриц.</v>
      </c>
      <c r="AF47" s="24">
        <f t="shared" si="7"/>
        <v>0</v>
      </c>
      <c r="AG47" s="24">
        <f t="shared" si="8"/>
        <v>0</v>
      </c>
    </row>
    <row r="48" spans="1:128" ht="15" customHeight="1">
      <c r="A48" s="29">
        <v>16</v>
      </c>
      <c r="B48" s="45"/>
      <c r="C48" s="42"/>
      <c r="D48" s="46"/>
      <c r="E48" s="63" t="str">
        <f t="shared" si="2"/>
        <v/>
      </c>
      <c r="F48" s="32" t="str">
        <f t="shared" si="1"/>
        <v/>
      </c>
      <c r="G48" s="37"/>
      <c r="H48" s="25"/>
      <c r="I48" s="25"/>
      <c r="J48" s="25"/>
      <c r="K48" s="25"/>
      <c r="AA48" s="20">
        <f t="shared" si="3"/>
        <v>0</v>
      </c>
      <c r="AB48" s="20">
        <f t="shared" si="4"/>
        <v>0</v>
      </c>
      <c r="AC48" s="24" t="str">
        <f t="shared" si="5"/>
        <v>отриц.</v>
      </c>
      <c r="AD48" s="24" t="str">
        <f t="shared" si="6"/>
        <v>отриц.</v>
      </c>
      <c r="AF48" s="24">
        <f t="shared" si="7"/>
        <v>0</v>
      </c>
      <c r="AG48" s="24">
        <f t="shared" si="8"/>
        <v>0</v>
      </c>
    </row>
    <row r="49" spans="1:33" ht="15" customHeight="1">
      <c r="A49" s="29">
        <v>17</v>
      </c>
      <c r="B49" s="45"/>
      <c r="C49" s="42"/>
      <c r="D49" s="46"/>
      <c r="E49" s="63" t="str">
        <f t="shared" si="2"/>
        <v/>
      </c>
      <c r="F49" s="32" t="str">
        <f t="shared" si="1"/>
        <v/>
      </c>
      <c r="G49" s="37"/>
      <c r="H49" s="25"/>
      <c r="I49" s="25"/>
      <c r="J49" s="25"/>
      <c r="K49" s="25"/>
      <c r="AA49" s="20">
        <f t="shared" si="3"/>
        <v>0</v>
      </c>
      <c r="AB49" s="20">
        <f t="shared" si="4"/>
        <v>0</v>
      </c>
      <c r="AC49" s="24" t="str">
        <f t="shared" si="5"/>
        <v>отриц.</v>
      </c>
      <c r="AD49" s="24" t="str">
        <f t="shared" si="6"/>
        <v>отриц.</v>
      </c>
      <c r="AF49" s="24">
        <f t="shared" si="7"/>
        <v>0</v>
      </c>
      <c r="AG49" s="24">
        <f t="shared" si="8"/>
        <v>0</v>
      </c>
    </row>
    <row r="50" spans="1:33" ht="15" customHeight="1">
      <c r="A50" s="29">
        <v>18</v>
      </c>
      <c r="B50" s="45"/>
      <c r="C50" s="42"/>
      <c r="D50" s="46"/>
      <c r="E50" s="63" t="str">
        <f t="shared" si="2"/>
        <v/>
      </c>
      <c r="F50" s="32" t="str">
        <f t="shared" si="1"/>
        <v/>
      </c>
      <c r="G50" s="37"/>
      <c r="H50" s="25"/>
      <c r="I50" s="25"/>
      <c r="J50" s="25"/>
      <c r="K50" s="25"/>
      <c r="AA50" s="20">
        <f t="shared" si="3"/>
        <v>0</v>
      </c>
      <c r="AB50" s="20">
        <f t="shared" si="4"/>
        <v>0</v>
      </c>
      <c r="AC50" s="24" t="str">
        <f t="shared" si="5"/>
        <v>отриц.</v>
      </c>
      <c r="AD50" s="24" t="str">
        <f t="shared" si="6"/>
        <v>отриц.</v>
      </c>
      <c r="AF50" s="24">
        <f t="shared" si="7"/>
        <v>0</v>
      </c>
      <c r="AG50" s="24">
        <f t="shared" si="8"/>
        <v>0</v>
      </c>
    </row>
    <row r="51" spans="1:33" ht="15" customHeight="1">
      <c r="A51" s="29">
        <v>19</v>
      </c>
      <c r="B51" s="45"/>
      <c r="C51" s="42"/>
      <c r="D51" s="46"/>
      <c r="E51" s="63" t="str">
        <f t="shared" si="2"/>
        <v/>
      </c>
      <c r="F51" s="32" t="str">
        <f t="shared" si="1"/>
        <v/>
      </c>
      <c r="G51" s="37"/>
      <c r="H51" s="25"/>
      <c r="I51" s="25"/>
      <c r="J51" s="25"/>
      <c r="K51" s="25"/>
      <c r="AA51" s="20">
        <f t="shared" si="3"/>
        <v>0</v>
      </c>
      <c r="AB51" s="20">
        <f t="shared" si="4"/>
        <v>0</v>
      </c>
      <c r="AC51" s="24" t="str">
        <f t="shared" si="5"/>
        <v>отриц.</v>
      </c>
      <c r="AD51" s="24" t="str">
        <f t="shared" si="6"/>
        <v>отриц.</v>
      </c>
      <c r="AF51" s="24">
        <f t="shared" si="7"/>
        <v>0</v>
      </c>
      <c r="AG51" s="24">
        <f t="shared" si="8"/>
        <v>0</v>
      </c>
    </row>
    <row r="52" spans="1:33" ht="15" customHeight="1">
      <c r="A52" s="29">
        <v>20</v>
      </c>
      <c r="B52" s="45"/>
      <c r="C52" s="42"/>
      <c r="D52" s="46"/>
      <c r="E52" s="63" t="str">
        <f t="shared" si="2"/>
        <v/>
      </c>
      <c r="F52" s="32" t="str">
        <f t="shared" si="1"/>
        <v/>
      </c>
      <c r="G52" s="37"/>
      <c r="H52" s="25"/>
      <c r="I52" s="25"/>
      <c r="J52" s="25"/>
      <c r="K52" s="25"/>
      <c r="AA52" s="20">
        <f t="shared" si="3"/>
        <v>0</v>
      </c>
      <c r="AB52" s="20">
        <f t="shared" si="4"/>
        <v>0</v>
      </c>
      <c r="AC52" s="24" t="str">
        <f t="shared" si="5"/>
        <v>отриц.</v>
      </c>
      <c r="AD52" s="24" t="str">
        <f t="shared" si="6"/>
        <v>отриц.</v>
      </c>
      <c r="AF52" s="24">
        <f t="shared" si="7"/>
        <v>0</v>
      </c>
      <c r="AG52" s="24">
        <f t="shared" si="8"/>
        <v>0</v>
      </c>
    </row>
    <row r="53" spans="1:33" ht="15" customHeight="1">
      <c r="A53" s="29">
        <v>21</v>
      </c>
      <c r="B53" s="45"/>
      <c r="C53" s="42"/>
      <c r="D53" s="46"/>
      <c r="E53" s="63" t="str">
        <f t="shared" si="2"/>
        <v/>
      </c>
      <c r="F53" s="32" t="str">
        <f t="shared" si="1"/>
        <v/>
      </c>
      <c r="G53" s="37"/>
      <c r="H53" s="25"/>
      <c r="I53" s="25"/>
      <c r="J53" s="25"/>
      <c r="K53" s="25"/>
      <c r="AA53" s="20">
        <f t="shared" si="3"/>
        <v>0</v>
      </c>
      <c r="AB53" s="20">
        <f t="shared" si="4"/>
        <v>0</v>
      </c>
      <c r="AC53" s="24" t="str">
        <f t="shared" si="5"/>
        <v>отриц.</v>
      </c>
      <c r="AD53" s="24" t="str">
        <f t="shared" si="6"/>
        <v>отриц.</v>
      </c>
      <c r="AF53" s="24">
        <f t="shared" si="7"/>
        <v>0</v>
      </c>
      <c r="AG53" s="24">
        <f t="shared" si="8"/>
        <v>0</v>
      </c>
    </row>
    <row r="54" spans="1:33" ht="15" customHeight="1">
      <c r="A54" s="29">
        <v>22</v>
      </c>
      <c r="B54" s="45"/>
      <c r="C54" s="42"/>
      <c r="D54" s="46"/>
      <c r="E54" s="63" t="str">
        <f t="shared" si="2"/>
        <v/>
      </c>
      <c r="F54" s="32" t="str">
        <f t="shared" si="1"/>
        <v/>
      </c>
      <c r="G54" s="37"/>
      <c r="H54" s="25"/>
      <c r="I54" s="25"/>
      <c r="J54" s="25"/>
      <c r="K54" s="25"/>
      <c r="AA54" s="20">
        <f t="shared" si="3"/>
        <v>0</v>
      </c>
      <c r="AB54" s="20">
        <f t="shared" si="4"/>
        <v>0</v>
      </c>
      <c r="AC54" s="24" t="str">
        <f t="shared" si="5"/>
        <v>отриц.</v>
      </c>
      <c r="AD54" s="24" t="str">
        <f t="shared" si="6"/>
        <v>отриц.</v>
      </c>
      <c r="AF54" s="24">
        <f t="shared" si="7"/>
        <v>0</v>
      </c>
      <c r="AG54" s="24">
        <f t="shared" si="8"/>
        <v>0</v>
      </c>
    </row>
    <row r="55" spans="1:33" ht="15" customHeight="1">
      <c r="A55" s="29">
        <v>23</v>
      </c>
      <c r="B55" s="45"/>
      <c r="C55" s="42"/>
      <c r="D55" s="46"/>
      <c r="E55" s="63" t="str">
        <f t="shared" si="2"/>
        <v/>
      </c>
      <c r="F55" s="32" t="str">
        <f t="shared" si="1"/>
        <v/>
      </c>
      <c r="G55" s="37"/>
      <c r="H55" s="25"/>
      <c r="I55" s="25"/>
      <c r="J55" s="25"/>
      <c r="K55" s="25"/>
      <c r="AA55" s="20">
        <f t="shared" si="3"/>
        <v>0</v>
      </c>
      <c r="AB55" s="20">
        <f t="shared" si="4"/>
        <v>0</v>
      </c>
      <c r="AC55" s="24" t="str">
        <f t="shared" si="5"/>
        <v>отриц.</v>
      </c>
      <c r="AD55" s="24" t="str">
        <f t="shared" si="6"/>
        <v>отриц.</v>
      </c>
      <c r="AF55" s="24">
        <f t="shared" si="7"/>
        <v>0</v>
      </c>
      <c r="AG55" s="24">
        <f t="shared" si="8"/>
        <v>0</v>
      </c>
    </row>
    <row r="56" spans="1:33" ht="15" customHeight="1">
      <c r="A56" s="29">
        <v>24</v>
      </c>
      <c r="B56" s="45"/>
      <c r="C56" s="42"/>
      <c r="D56" s="46"/>
      <c r="E56" s="63" t="str">
        <f t="shared" si="2"/>
        <v/>
      </c>
      <c r="F56" s="32" t="str">
        <f t="shared" si="1"/>
        <v/>
      </c>
      <c r="G56" s="37"/>
      <c r="H56" s="25"/>
      <c r="I56" s="25"/>
      <c r="J56" s="25"/>
      <c r="K56" s="25"/>
      <c r="AA56" s="20">
        <f t="shared" si="3"/>
        <v>0</v>
      </c>
      <c r="AB56" s="20">
        <f t="shared" si="4"/>
        <v>0</v>
      </c>
      <c r="AC56" s="24" t="str">
        <f t="shared" si="5"/>
        <v>отриц.</v>
      </c>
      <c r="AD56" s="24" t="str">
        <f t="shared" si="6"/>
        <v>отриц.</v>
      </c>
      <c r="AF56" s="24">
        <f t="shared" si="7"/>
        <v>0</v>
      </c>
      <c r="AG56" s="24">
        <f t="shared" si="8"/>
        <v>0</v>
      </c>
    </row>
    <row r="57" spans="1:33" ht="15" customHeight="1">
      <c r="A57" s="29">
        <v>25</v>
      </c>
      <c r="B57" s="45"/>
      <c r="C57" s="42"/>
      <c r="D57" s="46"/>
      <c r="E57" s="63" t="str">
        <f t="shared" si="2"/>
        <v/>
      </c>
      <c r="F57" s="32" t="str">
        <f t="shared" si="1"/>
        <v/>
      </c>
      <c r="G57" s="37"/>
      <c r="H57" s="25"/>
      <c r="I57" s="25"/>
      <c r="J57" s="25"/>
      <c r="K57" s="25"/>
      <c r="AA57" s="20">
        <f t="shared" si="3"/>
        <v>0</v>
      </c>
      <c r="AB57" s="20">
        <f t="shared" si="4"/>
        <v>0</v>
      </c>
      <c r="AC57" s="24" t="str">
        <f t="shared" si="5"/>
        <v>отриц.</v>
      </c>
      <c r="AD57" s="24" t="str">
        <f t="shared" si="6"/>
        <v>отриц.</v>
      </c>
      <c r="AF57" s="24">
        <f t="shared" si="7"/>
        <v>0</v>
      </c>
      <c r="AG57" s="24">
        <f t="shared" si="8"/>
        <v>0</v>
      </c>
    </row>
    <row r="58" spans="1:33" ht="15" customHeight="1">
      <c r="A58" s="29">
        <v>26</v>
      </c>
      <c r="B58" s="45"/>
      <c r="C58" s="42"/>
      <c r="D58" s="46"/>
      <c r="E58" s="63" t="str">
        <f t="shared" si="2"/>
        <v/>
      </c>
      <c r="F58" s="32" t="str">
        <f t="shared" si="1"/>
        <v/>
      </c>
      <c r="G58" s="37"/>
      <c r="H58" s="25"/>
      <c r="I58" s="25"/>
      <c r="J58" s="25"/>
      <c r="K58" s="25"/>
      <c r="AA58" s="20">
        <f t="shared" si="3"/>
        <v>0</v>
      </c>
      <c r="AB58" s="20">
        <f t="shared" si="4"/>
        <v>0</v>
      </c>
      <c r="AC58" s="24" t="str">
        <f t="shared" si="5"/>
        <v>отриц.</v>
      </c>
      <c r="AD58" s="24" t="str">
        <f t="shared" si="6"/>
        <v>отриц.</v>
      </c>
      <c r="AF58" s="24">
        <f t="shared" si="7"/>
        <v>0</v>
      </c>
      <c r="AG58" s="24">
        <f t="shared" si="8"/>
        <v>0</v>
      </c>
    </row>
    <row r="59" spans="1:33" ht="15" customHeight="1">
      <c r="A59" s="29">
        <v>27</v>
      </c>
      <c r="B59" s="45"/>
      <c r="C59" s="42"/>
      <c r="D59" s="46"/>
      <c r="E59" s="63" t="str">
        <f t="shared" si="2"/>
        <v/>
      </c>
      <c r="F59" s="32" t="str">
        <f t="shared" si="1"/>
        <v/>
      </c>
      <c r="G59" s="37"/>
      <c r="H59" s="25"/>
      <c r="I59" s="25"/>
      <c r="J59" s="25"/>
      <c r="K59" s="25"/>
      <c r="AA59" s="20">
        <f t="shared" si="3"/>
        <v>0</v>
      </c>
      <c r="AB59" s="20">
        <f t="shared" si="4"/>
        <v>0</v>
      </c>
      <c r="AC59" s="24" t="str">
        <f t="shared" si="5"/>
        <v>отриц.</v>
      </c>
      <c r="AD59" s="24" t="str">
        <f t="shared" si="6"/>
        <v>отриц.</v>
      </c>
      <c r="AF59" s="24">
        <f t="shared" si="7"/>
        <v>0</v>
      </c>
      <c r="AG59" s="24">
        <f t="shared" si="8"/>
        <v>0</v>
      </c>
    </row>
    <row r="60" spans="1:33" ht="15" customHeight="1">
      <c r="A60" s="29">
        <v>28</v>
      </c>
      <c r="B60" s="45"/>
      <c r="C60" s="42"/>
      <c r="D60" s="46"/>
      <c r="E60" s="63" t="str">
        <f t="shared" si="2"/>
        <v/>
      </c>
      <c r="F60" s="32" t="str">
        <f t="shared" si="1"/>
        <v/>
      </c>
      <c r="G60" s="37"/>
      <c r="H60" s="25"/>
      <c r="I60" s="25"/>
      <c r="J60" s="25"/>
      <c r="K60" s="25"/>
      <c r="AA60" s="20">
        <f t="shared" si="3"/>
        <v>0</v>
      </c>
      <c r="AB60" s="20">
        <f t="shared" si="4"/>
        <v>0</v>
      </c>
      <c r="AC60" s="24" t="str">
        <f t="shared" si="5"/>
        <v>отриц.</v>
      </c>
      <c r="AD60" s="24" t="str">
        <f t="shared" si="6"/>
        <v>отриц.</v>
      </c>
      <c r="AF60" s="24">
        <f t="shared" si="7"/>
        <v>0</v>
      </c>
      <c r="AG60" s="24">
        <f t="shared" si="8"/>
        <v>0</v>
      </c>
    </row>
    <row r="61" spans="1:33" ht="15" customHeight="1">
      <c r="A61" s="29">
        <v>29</v>
      </c>
      <c r="B61" s="45"/>
      <c r="C61" s="42"/>
      <c r="D61" s="46"/>
      <c r="E61" s="63" t="str">
        <f t="shared" si="2"/>
        <v/>
      </c>
      <c r="F61" s="32" t="str">
        <f t="shared" si="1"/>
        <v/>
      </c>
      <c r="G61" s="37"/>
      <c r="H61" s="25"/>
      <c r="I61" s="25"/>
      <c r="J61" s="25"/>
      <c r="K61" s="25"/>
      <c r="AA61" s="20">
        <f t="shared" si="3"/>
        <v>0</v>
      </c>
      <c r="AB61" s="20">
        <f t="shared" si="4"/>
        <v>0</v>
      </c>
      <c r="AC61" s="24" t="str">
        <f t="shared" si="5"/>
        <v>отриц.</v>
      </c>
      <c r="AD61" s="24" t="str">
        <f t="shared" si="6"/>
        <v>отриц.</v>
      </c>
      <c r="AF61" s="24">
        <f t="shared" si="7"/>
        <v>0</v>
      </c>
      <c r="AG61" s="24">
        <f t="shared" si="8"/>
        <v>0</v>
      </c>
    </row>
    <row r="62" spans="1:33" ht="15" customHeight="1">
      <c r="A62" s="29">
        <v>30</v>
      </c>
      <c r="B62" s="45"/>
      <c r="C62" s="42"/>
      <c r="D62" s="46"/>
      <c r="E62" s="63" t="str">
        <f t="shared" si="2"/>
        <v/>
      </c>
      <c r="F62" s="32" t="str">
        <f t="shared" si="1"/>
        <v/>
      </c>
      <c r="G62" s="37"/>
      <c r="H62" s="25"/>
      <c r="I62" s="25"/>
      <c r="J62" s="25"/>
      <c r="K62" s="25"/>
      <c r="AA62" s="20">
        <f t="shared" si="3"/>
        <v>0</v>
      </c>
      <c r="AB62" s="20">
        <f t="shared" si="4"/>
        <v>0</v>
      </c>
      <c r="AC62" s="24" t="str">
        <f t="shared" si="5"/>
        <v>отриц.</v>
      </c>
      <c r="AD62" s="24" t="str">
        <f t="shared" si="6"/>
        <v>отриц.</v>
      </c>
      <c r="AF62" s="24">
        <f t="shared" si="7"/>
        <v>0</v>
      </c>
      <c r="AG62" s="24">
        <f t="shared" si="8"/>
        <v>0</v>
      </c>
    </row>
    <row r="63" spans="1:33" ht="15" customHeight="1">
      <c r="A63" s="29">
        <v>31</v>
      </c>
      <c r="B63" s="45"/>
      <c r="C63" s="42"/>
      <c r="D63" s="46"/>
      <c r="E63" s="63" t="str">
        <f t="shared" si="2"/>
        <v/>
      </c>
      <c r="F63" s="32" t="str">
        <f t="shared" si="1"/>
        <v/>
      </c>
      <c r="G63" s="37"/>
      <c r="H63" s="25"/>
      <c r="I63" s="25"/>
      <c r="J63" s="25"/>
      <c r="K63" s="25"/>
      <c r="AA63" s="20">
        <f t="shared" si="3"/>
        <v>0</v>
      </c>
      <c r="AB63" s="20">
        <f t="shared" si="4"/>
        <v>0</v>
      </c>
      <c r="AC63" s="24" t="str">
        <f t="shared" si="5"/>
        <v>отриц.</v>
      </c>
      <c r="AD63" s="24" t="str">
        <f t="shared" si="6"/>
        <v>отриц.</v>
      </c>
      <c r="AF63" s="24">
        <f t="shared" si="7"/>
        <v>0</v>
      </c>
      <c r="AG63" s="24">
        <f t="shared" si="8"/>
        <v>0</v>
      </c>
    </row>
    <row r="64" spans="1:33" ht="15" customHeight="1">
      <c r="A64" s="29">
        <v>32</v>
      </c>
      <c r="B64" s="45"/>
      <c r="C64" s="42"/>
      <c r="D64" s="46"/>
      <c r="E64" s="63" t="str">
        <f t="shared" si="2"/>
        <v/>
      </c>
      <c r="F64" s="32" t="str">
        <f t="shared" si="1"/>
        <v/>
      </c>
      <c r="G64" s="37"/>
      <c r="H64" s="25"/>
      <c r="I64" s="25"/>
      <c r="J64" s="25"/>
      <c r="K64" s="25"/>
      <c r="AA64" s="20">
        <f t="shared" si="3"/>
        <v>0</v>
      </c>
      <c r="AB64" s="20">
        <f t="shared" si="4"/>
        <v>0</v>
      </c>
      <c r="AC64" s="24" t="str">
        <f t="shared" si="5"/>
        <v>отриц.</v>
      </c>
      <c r="AD64" s="24" t="str">
        <f t="shared" si="6"/>
        <v>отриц.</v>
      </c>
      <c r="AF64" s="24">
        <f t="shared" si="7"/>
        <v>0</v>
      </c>
      <c r="AG64" s="24">
        <f t="shared" si="8"/>
        <v>0</v>
      </c>
    </row>
    <row r="65" spans="1:33" ht="15" customHeight="1">
      <c r="A65" s="29">
        <v>33</v>
      </c>
      <c r="B65" s="45"/>
      <c r="C65" s="42"/>
      <c r="D65" s="46"/>
      <c r="E65" s="63" t="str">
        <f t="shared" si="2"/>
        <v/>
      </c>
      <c r="F65" s="32" t="str">
        <f t="shared" si="1"/>
        <v/>
      </c>
      <c r="G65" s="37"/>
      <c r="H65" s="25"/>
      <c r="I65" s="25"/>
      <c r="J65" s="25"/>
      <c r="K65" s="25"/>
      <c r="AA65" s="20">
        <f t="shared" ref="AA65:AA96" si="9">D65</f>
        <v>0</v>
      </c>
      <c r="AB65" s="20">
        <f t="shared" ref="AB65:AB96" si="10">C65</f>
        <v>0</v>
      </c>
      <c r="AC65" s="24" t="str">
        <f t="shared" ref="AC65:AC96" si="11">IF(AND(AA65&gt;0,ISNUMBER(AA65)=TRUE),$AC$28*10^($AB$24*($AA$28-$AB$28-AA65+AB65)),"отриц.")</f>
        <v>отриц.</v>
      </c>
      <c r="AD65" s="24" t="str">
        <f t="shared" ref="AD65:AD96" si="12">IF(AND(AA65&gt;0,ISNUMBER(AA65)=TRUE),10^((AA65-INTERCEPT($AA$27:$AA$28,LOG10($AC$27:$AC$28)))/(SLOPE($AA$27:$AA$28,LOG10($AC$27:$AC$28))))*$C$13/$C$11/($C$13/100), "отриц.")</f>
        <v>отриц.</v>
      </c>
      <c r="AF65" s="24">
        <f t="shared" ref="AF65:AF96" si="13">IF(AND($C$3=$AF$9,ISNUMBER(AG65)=TRUE),AG65/2.5,IF($C$3=$AF$11,AG65,IF(AND($C$3=$AF$10,ISNUMBER(AG65)=TRUE),AG65/4.5,IF(AND($C$3=$AF$12,ISNUMBER(AG65)=TRUE),AG65,"отриц."))))</f>
        <v>0</v>
      </c>
      <c r="AG65" s="24">
        <f t="shared" si="8"/>
        <v>0</v>
      </c>
    </row>
    <row r="66" spans="1:33" ht="15" customHeight="1">
      <c r="A66" s="29">
        <v>34</v>
      </c>
      <c r="B66" s="45"/>
      <c r="C66" s="42"/>
      <c r="D66" s="46"/>
      <c r="E66" s="63" t="str">
        <f t="shared" si="2"/>
        <v/>
      </c>
      <c r="F66" s="32" t="str">
        <f t="shared" si="1"/>
        <v/>
      </c>
      <c r="G66" s="37"/>
      <c r="H66" s="25"/>
      <c r="I66" s="25"/>
      <c r="J66" s="25"/>
      <c r="K66" s="25"/>
      <c r="AA66" s="20">
        <f t="shared" si="9"/>
        <v>0</v>
      </c>
      <c r="AB66" s="20">
        <f t="shared" si="10"/>
        <v>0</v>
      </c>
      <c r="AC66" s="24" t="str">
        <f t="shared" si="11"/>
        <v>отриц.</v>
      </c>
      <c r="AD66" s="24" t="str">
        <f t="shared" si="12"/>
        <v>отриц.</v>
      </c>
      <c r="AF66" s="24">
        <f t="shared" si="13"/>
        <v>0</v>
      </c>
      <c r="AG66" s="24">
        <f t="shared" si="8"/>
        <v>0</v>
      </c>
    </row>
    <row r="67" spans="1:33" ht="15" customHeight="1">
      <c r="A67" s="29">
        <v>35</v>
      </c>
      <c r="B67" s="45"/>
      <c r="C67" s="42"/>
      <c r="D67" s="46"/>
      <c r="E67" s="63" t="str">
        <f t="shared" si="2"/>
        <v/>
      </c>
      <c r="F67" s="32" t="str">
        <f t="shared" si="1"/>
        <v/>
      </c>
      <c r="G67" s="37"/>
      <c r="H67" s="25"/>
      <c r="I67" s="25"/>
      <c r="J67" s="25"/>
      <c r="K67" s="25"/>
      <c r="AA67" s="20">
        <f t="shared" si="9"/>
        <v>0</v>
      </c>
      <c r="AB67" s="20">
        <f t="shared" si="10"/>
        <v>0</v>
      </c>
      <c r="AC67" s="24" t="str">
        <f t="shared" si="11"/>
        <v>отриц.</v>
      </c>
      <c r="AD67" s="24" t="str">
        <f t="shared" si="12"/>
        <v>отриц.</v>
      </c>
      <c r="AF67" s="24">
        <f t="shared" si="13"/>
        <v>0</v>
      </c>
      <c r="AG67" s="24">
        <f t="shared" si="8"/>
        <v>0</v>
      </c>
    </row>
    <row r="68" spans="1:33" ht="15" customHeight="1">
      <c r="A68" s="29">
        <v>36</v>
      </c>
      <c r="B68" s="45"/>
      <c r="C68" s="42"/>
      <c r="D68" s="46"/>
      <c r="E68" s="63" t="str">
        <f t="shared" si="2"/>
        <v/>
      </c>
      <c r="F68" s="32" t="str">
        <f t="shared" si="1"/>
        <v/>
      </c>
      <c r="G68" s="37"/>
      <c r="H68" s="25"/>
      <c r="I68" s="25"/>
      <c r="J68" s="25"/>
      <c r="K68" s="25"/>
      <c r="AA68" s="20">
        <f t="shared" si="9"/>
        <v>0</v>
      </c>
      <c r="AB68" s="20">
        <f t="shared" si="10"/>
        <v>0</v>
      </c>
      <c r="AC68" s="24" t="str">
        <f t="shared" si="11"/>
        <v>отриц.</v>
      </c>
      <c r="AD68" s="24" t="str">
        <f t="shared" si="12"/>
        <v>отриц.</v>
      </c>
      <c r="AF68" s="24">
        <f t="shared" si="13"/>
        <v>0</v>
      </c>
      <c r="AG68" s="24">
        <f t="shared" si="8"/>
        <v>0</v>
      </c>
    </row>
    <row r="69" spans="1:33" ht="15" customHeight="1">
      <c r="A69" s="29">
        <v>37</v>
      </c>
      <c r="B69" s="45"/>
      <c r="C69" s="42"/>
      <c r="D69" s="46"/>
      <c r="E69" s="63" t="str">
        <f t="shared" si="2"/>
        <v/>
      </c>
      <c r="F69" s="32" t="str">
        <f t="shared" si="1"/>
        <v/>
      </c>
      <c r="G69" s="37"/>
      <c r="H69" s="25"/>
      <c r="I69" s="25"/>
      <c r="J69" s="25"/>
      <c r="K69" s="25"/>
      <c r="AA69" s="20">
        <f t="shared" si="9"/>
        <v>0</v>
      </c>
      <c r="AB69" s="20">
        <f t="shared" si="10"/>
        <v>0</v>
      </c>
      <c r="AC69" s="24" t="str">
        <f t="shared" si="11"/>
        <v>отриц.</v>
      </c>
      <c r="AD69" s="24" t="str">
        <f t="shared" si="12"/>
        <v>отриц.</v>
      </c>
      <c r="AF69" s="24">
        <f t="shared" si="13"/>
        <v>0</v>
      </c>
      <c r="AG69" s="24">
        <f t="shared" si="8"/>
        <v>0</v>
      </c>
    </row>
    <row r="70" spans="1:33" ht="15" customHeight="1">
      <c r="A70" s="29">
        <v>38</v>
      </c>
      <c r="B70" s="45"/>
      <c r="C70" s="42"/>
      <c r="D70" s="46"/>
      <c r="E70" s="63" t="str">
        <f t="shared" si="2"/>
        <v/>
      </c>
      <c r="F70" s="32" t="str">
        <f t="shared" si="1"/>
        <v/>
      </c>
      <c r="G70" s="37"/>
      <c r="H70" s="25"/>
      <c r="I70" s="25"/>
      <c r="J70" s="25"/>
      <c r="K70" s="25"/>
      <c r="AA70" s="20">
        <f t="shared" si="9"/>
        <v>0</v>
      </c>
      <c r="AB70" s="20">
        <f t="shared" si="10"/>
        <v>0</v>
      </c>
      <c r="AC70" s="24" t="str">
        <f t="shared" si="11"/>
        <v>отриц.</v>
      </c>
      <c r="AD70" s="24" t="str">
        <f t="shared" si="12"/>
        <v>отриц.</v>
      </c>
      <c r="AF70" s="24">
        <f t="shared" si="13"/>
        <v>0</v>
      </c>
      <c r="AG70" s="24">
        <f t="shared" si="8"/>
        <v>0</v>
      </c>
    </row>
    <row r="71" spans="1:33" ht="15" customHeight="1">
      <c r="A71" s="29">
        <v>39</v>
      </c>
      <c r="B71" s="45"/>
      <c r="C71" s="42"/>
      <c r="D71" s="46"/>
      <c r="E71" s="63" t="str">
        <f t="shared" si="2"/>
        <v/>
      </c>
      <c r="F71" s="32" t="str">
        <f t="shared" si="1"/>
        <v/>
      </c>
      <c r="G71" s="37"/>
      <c r="H71" s="25"/>
      <c r="I71" s="25"/>
      <c r="J71" s="25"/>
      <c r="K71" s="25"/>
      <c r="AA71" s="20">
        <f t="shared" si="9"/>
        <v>0</v>
      </c>
      <c r="AB71" s="20">
        <f t="shared" si="10"/>
        <v>0</v>
      </c>
      <c r="AC71" s="24" t="str">
        <f t="shared" si="11"/>
        <v>отриц.</v>
      </c>
      <c r="AD71" s="24" t="str">
        <f t="shared" si="12"/>
        <v>отриц.</v>
      </c>
      <c r="AF71" s="24">
        <f t="shared" si="13"/>
        <v>0</v>
      </c>
      <c r="AG71" s="24">
        <f t="shared" si="8"/>
        <v>0</v>
      </c>
    </row>
    <row r="72" spans="1:33" ht="15" customHeight="1">
      <c r="A72" s="29">
        <v>40</v>
      </c>
      <c r="B72" s="45"/>
      <c r="C72" s="42"/>
      <c r="D72" s="46"/>
      <c r="E72" s="63" t="str">
        <f t="shared" si="2"/>
        <v/>
      </c>
      <c r="F72" s="32" t="str">
        <f t="shared" si="1"/>
        <v/>
      </c>
      <c r="G72" s="37"/>
      <c r="H72" s="25"/>
      <c r="I72" s="25"/>
      <c r="J72" s="25"/>
      <c r="K72" s="25"/>
      <c r="AA72" s="20">
        <f t="shared" si="9"/>
        <v>0</v>
      </c>
      <c r="AB72" s="20">
        <f t="shared" si="10"/>
        <v>0</v>
      </c>
      <c r="AC72" s="24" t="str">
        <f t="shared" si="11"/>
        <v>отриц.</v>
      </c>
      <c r="AD72" s="24" t="str">
        <f t="shared" si="12"/>
        <v>отриц.</v>
      </c>
      <c r="AF72" s="24">
        <f t="shared" si="13"/>
        <v>0</v>
      </c>
      <c r="AG72" s="24">
        <f t="shared" si="8"/>
        <v>0</v>
      </c>
    </row>
    <row r="73" spans="1:33" ht="15" customHeight="1">
      <c r="A73" s="29">
        <v>41</v>
      </c>
      <c r="B73" s="45"/>
      <c r="C73" s="42"/>
      <c r="D73" s="46"/>
      <c r="E73" s="63" t="str">
        <f t="shared" si="2"/>
        <v/>
      </c>
      <c r="F73" s="32" t="str">
        <f t="shared" si="1"/>
        <v/>
      </c>
      <c r="G73" s="37"/>
      <c r="H73" s="25"/>
      <c r="I73" s="25"/>
      <c r="J73" s="25"/>
      <c r="K73" s="25"/>
      <c r="AA73" s="20">
        <f t="shared" si="9"/>
        <v>0</v>
      </c>
      <c r="AB73" s="20">
        <f t="shared" si="10"/>
        <v>0</v>
      </c>
      <c r="AC73" s="24" t="str">
        <f t="shared" si="11"/>
        <v>отриц.</v>
      </c>
      <c r="AD73" s="24" t="str">
        <f t="shared" si="12"/>
        <v>отриц.</v>
      </c>
      <c r="AF73" s="24">
        <f t="shared" si="13"/>
        <v>0</v>
      </c>
      <c r="AG73" s="24">
        <f t="shared" si="8"/>
        <v>0</v>
      </c>
    </row>
    <row r="74" spans="1:33" ht="15" customHeight="1">
      <c r="A74" s="29">
        <v>42</v>
      </c>
      <c r="B74" s="45"/>
      <c r="C74" s="42"/>
      <c r="D74" s="46"/>
      <c r="E74" s="63" t="str">
        <f t="shared" si="2"/>
        <v/>
      </c>
      <c r="F74" s="32" t="str">
        <f t="shared" si="1"/>
        <v/>
      </c>
      <c r="G74" s="37"/>
      <c r="H74" s="25"/>
      <c r="I74" s="25"/>
      <c r="J74" s="25"/>
      <c r="K74" s="25"/>
      <c r="AA74" s="20">
        <f t="shared" si="9"/>
        <v>0</v>
      </c>
      <c r="AB74" s="20">
        <f t="shared" si="10"/>
        <v>0</v>
      </c>
      <c r="AC74" s="24" t="str">
        <f t="shared" si="11"/>
        <v>отриц.</v>
      </c>
      <c r="AD74" s="24" t="str">
        <f t="shared" si="12"/>
        <v>отриц.</v>
      </c>
      <c r="AF74" s="24">
        <f t="shared" si="13"/>
        <v>0</v>
      </c>
      <c r="AG74" s="24">
        <f t="shared" si="8"/>
        <v>0</v>
      </c>
    </row>
    <row r="75" spans="1:33" ht="15" customHeight="1">
      <c r="A75" s="29">
        <v>43</v>
      </c>
      <c r="B75" s="45"/>
      <c r="C75" s="42"/>
      <c r="D75" s="46"/>
      <c r="E75" s="63" t="str">
        <f t="shared" si="2"/>
        <v/>
      </c>
      <c r="F75" s="32" t="str">
        <f t="shared" si="1"/>
        <v/>
      </c>
      <c r="G75" s="37"/>
      <c r="H75" s="25"/>
      <c r="I75" s="25"/>
      <c r="J75" s="25"/>
      <c r="K75" s="25"/>
      <c r="AA75" s="20">
        <f t="shared" si="9"/>
        <v>0</v>
      </c>
      <c r="AB75" s="20">
        <f t="shared" si="10"/>
        <v>0</v>
      </c>
      <c r="AC75" s="24" t="str">
        <f t="shared" si="11"/>
        <v>отриц.</v>
      </c>
      <c r="AD75" s="24" t="str">
        <f t="shared" si="12"/>
        <v>отриц.</v>
      </c>
      <c r="AF75" s="24">
        <f t="shared" si="13"/>
        <v>0</v>
      </c>
      <c r="AG75" s="24">
        <f t="shared" si="8"/>
        <v>0</v>
      </c>
    </row>
    <row r="76" spans="1:33" ht="15" customHeight="1">
      <c r="A76" s="29">
        <v>44</v>
      </c>
      <c r="B76" s="45"/>
      <c r="C76" s="42"/>
      <c r="D76" s="46"/>
      <c r="E76" s="63" t="str">
        <f t="shared" si="2"/>
        <v/>
      </c>
      <c r="F76" s="32" t="str">
        <f t="shared" si="1"/>
        <v/>
      </c>
      <c r="G76" s="37"/>
      <c r="H76" s="25"/>
      <c r="I76" s="25"/>
      <c r="J76" s="25"/>
      <c r="K76" s="25"/>
      <c r="AA76" s="20">
        <f t="shared" si="9"/>
        <v>0</v>
      </c>
      <c r="AB76" s="20">
        <f t="shared" si="10"/>
        <v>0</v>
      </c>
      <c r="AC76" s="24" t="str">
        <f t="shared" si="11"/>
        <v>отриц.</v>
      </c>
      <c r="AD76" s="24" t="str">
        <f t="shared" si="12"/>
        <v>отриц.</v>
      </c>
      <c r="AF76" s="24">
        <f t="shared" si="13"/>
        <v>0</v>
      </c>
      <c r="AG76" s="24">
        <f t="shared" si="8"/>
        <v>0</v>
      </c>
    </row>
    <row r="77" spans="1:33" ht="15" customHeight="1">
      <c r="A77" s="29">
        <v>45</v>
      </c>
      <c r="B77" s="45"/>
      <c r="C77" s="42"/>
      <c r="D77" s="46"/>
      <c r="E77" s="63" t="str">
        <f t="shared" si="2"/>
        <v/>
      </c>
      <c r="F77" s="32" t="str">
        <f t="shared" si="1"/>
        <v/>
      </c>
      <c r="G77" s="37"/>
      <c r="H77" s="25"/>
      <c r="I77" s="25"/>
      <c r="J77" s="25"/>
      <c r="K77" s="25"/>
      <c r="AA77" s="20">
        <f t="shared" si="9"/>
        <v>0</v>
      </c>
      <c r="AB77" s="20">
        <f t="shared" si="10"/>
        <v>0</v>
      </c>
      <c r="AC77" s="24" t="str">
        <f t="shared" si="11"/>
        <v>отриц.</v>
      </c>
      <c r="AD77" s="24" t="str">
        <f t="shared" si="12"/>
        <v>отриц.</v>
      </c>
      <c r="AF77" s="24">
        <f t="shared" si="13"/>
        <v>0</v>
      </c>
      <c r="AG77" s="24">
        <f t="shared" si="8"/>
        <v>0</v>
      </c>
    </row>
    <row r="78" spans="1:33" ht="15" customHeight="1">
      <c r="A78" s="29">
        <v>46</v>
      </c>
      <c r="B78" s="45"/>
      <c r="C78" s="42"/>
      <c r="D78" s="46"/>
      <c r="E78" s="63" t="str">
        <f t="shared" si="2"/>
        <v/>
      </c>
      <c r="F78" s="32" t="str">
        <f t="shared" si="1"/>
        <v/>
      </c>
      <c r="G78" s="37"/>
      <c r="H78" s="25"/>
      <c r="I78" s="25"/>
      <c r="J78" s="25"/>
      <c r="K78" s="25"/>
      <c r="AA78" s="20">
        <f t="shared" si="9"/>
        <v>0</v>
      </c>
      <c r="AB78" s="20">
        <f t="shared" si="10"/>
        <v>0</v>
      </c>
      <c r="AC78" s="24" t="str">
        <f t="shared" si="11"/>
        <v>отриц.</v>
      </c>
      <c r="AD78" s="24" t="str">
        <f t="shared" si="12"/>
        <v>отриц.</v>
      </c>
      <c r="AF78" s="24">
        <f t="shared" si="13"/>
        <v>0</v>
      </c>
      <c r="AG78" s="24">
        <f t="shared" si="8"/>
        <v>0</v>
      </c>
    </row>
    <row r="79" spans="1:33" ht="15" customHeight="1">
      <c r="A79" s="29">
        <v>47</v>
      </c>
      <c r="B79" s="45"/>
      <c r="C79" s="42"/>
      <c r="D79" s="46"/>
      <c r="E79" s="63" t="str">
        <f t="shared" si="2"/>
        <v/>
      </c>
      <c r="F79" s="32" t="str">
        <f t="shared" si="1"/>
        <v/>
      </c>
      <c r="G79" s="37"/>
      <c r="H79" s="25"/>
      <c r="I79" s="25"/>
      <c r="J79" s="25"/>
      <c r="K79" s="25"/>
      <c r="AA79" s="20">
        <f t="shared" si="9"/>
        <v>0</v>
      </c>
      <c r="AB79" s="20">
        <f t="shared" si="10"/>
        <v>0</v>
      </c>
      <c r="AC79" s="24" t="str">
        <f t="shared" si="11"/>
        <v>отриц.</v>
      </c>
      <c r="AD79" s="24" t="str">
        <f t="shared" si="12"/>
        <v>отриц.</v>
      </c>
      <c r="AF79" s="24">
        <f t="shared" si="13"/>
        <v>0</v>
      </c>
      <c r="AG79" s="24">
        <f t="shared" si="8"/>
        <v>0</v>
      </c>
    </row>
    <row r="80" spans="1:33" ht="15" customHeight="1">
      <c r="A80" s="29">
        <v>48</v>
      </c>
      <c r="B80" s="45"/>
      <c r="C80" s="42"/>
      <c r="D80" s="46"/>
      <c r="E80" s="63" t="str">
        <f t="shared" si="2"/>
        <v/>
      </c>
      <c r="F80" s="32" t="str">
        <f t="shared" si="1"/>
        <v/>
      </c>
      <c r="G80" s="37"/>
      <c r="H80" s="25"/>
      <c r="I80" s="25"/>
      <c r="J80" s="25"/>
      <c r="K80" s="25"/>
      <c r="AA80" s="20">
        <f t="shared" si="9"/>
        <v>0</v>
      </c>
      <c r="AB80" s="20">
        <f t="shared" si="10"/>
        <v>0</v>
      </c>
      <c r="AC80" s="24" t="str">
        <f t="shared" si="11"/>
        <v>отриц.</v>
      </c>
      <c r="AD80" s="24" t="str">
        <f t="shared" si="12"/>
        <v>отриц.</v>
      </c>
      <c r="AF80" s="24">
        <f t="shared" si="13"/>
        <v>0</v>
      </c>
      <c r="AG80" s="24">
        <f t="shared" si="8"/>
        <v>0</v>
      </c>
    </row>
    <row r="81" spans="1:33" ht="15" customHeight="1">
      <c r="A81" s="29">
        <v>49</v>
      </c>
      <c r="B81" s="45"/>
      <c r="C81" s="42"/>
      <c r="D81" s="46"/>
      <c r="E81" s="63" t="str">
        <f t="shared" si="2"/>
        <v/>
      </c>
      <c r="F81" s="32" t="str">
        <f t="shared" si="1"/>
        <v/>
      </c>
      <c r="G81" s="37"/>
      <c r="H81" s="25"/>
      <c r="I81" s="25"/>
      <c r="J81" s="25"/>
      <c r="K81" s="25"/>
      <c r="AA81" s="20">
        <f t="shared" si="9"/>
        <v>0</v>
      </c>
      <c r="AB81" s="20">
        <f t="shared" si="10"/>
        <v>0</v>
      </c>
      <c r="AC81" s="24" t="str">
        <f t="shared" si="11"/>
        <v>отриц.</v>
      </c>
      <c r="AD81" s="24" t="str">
        <f t="shared" si="12"/>
        <v>отриц.</v>
      </c>
      <c r="AF81" s="24">
        <f t="shared" si="13"/>
        <v>0</v>
      </c>
      <c r="AG81" s="24">
        <f t="shared" si="8"/>
        <v>0</v>
      </c>
    </row>
    <row r="82" spans="1:33" ht="15" customHeight="1">
      <c r="A82" s="29">
        <v>50</v>
      </c>
      <c r="B82" s="45"/>
      <c r="C82" s="42"/>
      <c r="D82" s="46"/>
      <c r="E82" s="63" t="str">
        <f t="shared" si="2"/>
        <v/>
      </c>
      <c r="F82" s="32" t="str">
        <f t="shared" si="1"/>
        <v/>
      </c>
      <c r="G82" s="37"/>
      <c r="H82" s="25"/>
      <c r="I82" s="25"/>
      <c r="J82" s="25"/>
      <c r="K82" s="25"/>
      <c r="AA82" s="20">
        <f t="shared" si="9"/>
        <v>0</v>
      </c>
      <c r="AB82" s="20">
        <f t="shared" si="10"/>
        <v>0</v>
      </c>
      <c r="AC82" s="24" t="str">
        <f t="shared" si="11"/>
        <v>отриц.</v>
      </c>
      <c r="AD82" s="24" t="str">
        <f t="shared" si="12"/>
        <v>отриц.</v>
      </c>
      <c r="AF82" s="24">
        <f t="shared" si="13"/>
        <v>0</v>
      </c>
      <c r="AG82" s="24">
        <f t="shared" si="8"/>
        <v>0</v>
      </c>
    </row>
    <row r="83" spans="1:33" ht="15" customHeight="1">
      <c r="A83" s="29">
        <v>51</v>
      </c>
      <c r="B83" s="45"/>
      <c r="C83" s="42"/>
      <c r="D83" s="46"/>
      <c r="E83" s="63" t="str">
        <f t="shared" si="2"/>
        <v/>
      </c>
      <c r="F83" s="32" t="str">
        <f t="shared" si="1"/>
        <v/>
      </c>
      <c r="G83" s="37"/>
      <c r="H83" s="25"/>
      <c r="I83" s="25"/>
      <c r="J83" s="25"/>
      <c r="K83" s="25"/>
      <c r="AA83" s="20">
        <f t="shared" si="9"/>
        <v>0</v>
      </c>
      <c r="AB83" s="20">
        <f t="shared" si="10"/>
        <v>0</v>
      </c>
      <c r="AC83" s="24" t="str">
        <f t="shared" si="11"/>
        <v>отриц.</v>
      </c>
      <c r="AD83" s="24" t="str">
        <f t="shared" si="12"/>
        <v>отриц.</v>
      </c>
      <c r="AF83" s="24">
        <f t="shared" si="13"/>
        <v>0</v>
      </c>
      <c r="AG83" s="24">
        <f t="shared" si="8"/>
        <v>0</v>
      </c>
    </row>
    <row r="84" spans="1:33" ht="15" customHeight="1">
      <c r="A84" s="29">
        <v>52</v>
      </c>
      <c r="B84" s="45"/>
      <c r="C84" s="42"/>
      <c r="D84" s="46"/>
      <c r="E84" s="63" t="str">
        <f t="shared" si="2"/>
        <v/>
      </c>
      <c r="F84" s="32" t="str">
        <f t="shared" si="1"/>
        <v/>
      </c>
      <c r="G84" s="37"/>
      <c r="H84" s="25"/>
      <c r="I84" s="25"/>
      <c r="J84" s="25"/>
      <c r="K84" s="25"/>
      <c r="AA84" s="20">
        <f t="shared" si="9"/>
        <v>0</v>
      </c>
      <c r="AB84" s="20">
        <f t="shared" si="10"/>
        <v>0</v>
      </c>
      <c r="AC84" s="24" t="str">
        <f t="shared" si="11"/>
        <v>отриц.</v>
      </c>
      <c r="AD84" s="24" t="str">
        <f t="shared" si="12"/>
        <v>отриц.</v>
      </c>
      <c r="AF84" s="24">
        <f t="shared" si="13"/>
        <v>0</v>
      </c>
      <c r="AG84" s="24">
        <f t="shared" si="8"/>
        <v>0</v>
      </c>
    </row>
    <row r="85" spans="1:33" ht="15" customHeight="1">
      <c r="A85" s="29">
        <v>53</v>
      </c>
      <c r="B85" s="45"/>
      <c r="C85" s="42"/>
      <c r="D85" s="46"/>
      <c r="E85" s="63" t="str">
        <f t="shared" si="2"/>
        <v/>
      </c>
      <c r="F85" s="32" t="str">
        <f t="shared" si="1"/>
        <v/>
      </c>
      <c r="G85" s="37"/>
      <c r="H85" s="25"/>
      <c r="I85" s="25"/>
      <c r="J85" s="25"/>
      <c r="K85" s="25"/>
      <c r="AA85" s="20">
        <f t="shared" si="9"/>
        <v>0</v>
      </c>
      <c r="AB85" s="20">
        <f t="shared" si="10"/>
        <v>0</v>
      </c>
      <c r="AC85" s="24" t="str">
        <f t="shared" si="11"/>
        <v>отриц.</v>
      </c>
      <c r="AD85" s="24" t="str">
        <f t="shared" si="12"/>
        <v>отриц.</v>
      </c>
      <c r="AF85" s="24">
        <f t="shared" si="13"/>
        <v>0</v>
      </c>
      <c r="AG85" s="24">
        <f t="shared" si="8"/>
        <v>0</v>
      </c>
    </row>
    <row r="86" spans="1:33" ht="15" customHeight="1">
      <c r="A86" s="29">
        <v>54</v>
      </c>
      <c r="B86" s="45"/>
      <c r="C86" s="42"/>
      <c r="D86" s="46"/>
      <c r="E86" s="63" t="str">
        <f t="shared" si="2"/>
        <v/>
      </c>
      <c r="F86" s="32" t="str">
        <f t="shared" si="1"/>
        <v/>
      </c>
      <c r="G86" s="37"/>
      <c r="H86" s="25"/>
      <c r="I86" s="25"/>
      <c r="J86" s="25"/>
      <c r="K86" s="25"/>
      <c r="AA86" s="20">
        <f t="shared" si="9"/>
        <v>0</v>
      </c>
      <c r="AB86" s="20">
        <f t="shared" si="10"/>
        <v>0</v>
      </c>
      <c r="AC86" s="24" t="str">
        <f t="shared" si="11"/>
        <v>отриц.</v>
      </c>
      <c r="AD86" s="24" t="str">
        <f t="shared" si="12"/>
        <v>отриц.</v>
      </c>
      <c r="AF86" s="24">
        <f t="shared" si="13"/>
        <v>0</v>
      </c>
      <c r="AG86" s="24">
        <f t="shared" si="8"/>
        <v>0</v>
      </c>
    </row>
    <row r="87" spans="1:33" ht="15" customHeight="1">
      <c r="A87" s="29">
        <v>55</v>
      </c>
      <c r="B87" s="45"/>
      <c r="C87" s="42"/>
      <c r="D87" s="46"/>
      <c r="E87" s="63" t="str">
        <f t="shared" si="2"/>
        <v/>
      </c>
      <c r="F87" s="32" t="str">
        <f t="shared" si="1"/>
        <v/>
      </c>
      <c r="G87" s="37"/>
      <c r="H87" s="25"/>
      <c r="I87" s="25"/>
      <c r="J87" s="25"/>
      <c r="K87" s="25"/>
      <c r="AA87" s="20">
        <f t="shared" si="9"/>
        <v>0</v>
      </c>
      <c r="AB87" s="20">
        <f t="shared" si="10"/>
        <v>0</v>
      </c>
      <c r="AC87" s="24" t="str">
        <f t="shared" si="11"/>
        <v>отриц.</v>
      </c>
      <c r="AD87" s="24" t="str">
        <f t="shared" si="12"/>
        <v>отриц.</v>
      </c>
      <c r="AF87" s="24">
        <f t="shared" si="13"/>
        <v>0</v>
      </c>
      <c r="AG87" s="24">
        <f t="shared" si="8"/>
        <v>0</v>
      </c>
    </row>
    <row r="88" spans="1:33" ht="15" customHeight="1">
      <c r="A88" s="29">
        <v>56</v>
      </c>
      <c r="B88" s="45"/>
      <c r="C88" s="42"/>
      <c r="D88" s="46"/>
      <c r="E88" s="63" t="str">
        <f t="shared" si="2"/>
        <v/>
      </c>
      <c r="F88" s="32" t="str">
        <f t="shared" si="1"/>
        <v/>
      </c>
      <c r="G88" s="37"/>
      <c r="H88" s="25"/>
      <c r="I88" s="25"/>
      <c r="J88" s="25"/>
      <c r="K88" s="25"/>
      <c r="AA88" s="20">
        <f t="shared" si="9"/>
        <v>0</v>
      </c>
      <c r="AB88" s="20">
        <f t="shared" si="10"/>
        <v>0</v>
      </c>
      <c r="AC88" s="24" t="str">
        <f t="shared" si="11"/>
        <v>отриц.</v>
      </c>
      <c r="AD88" s="24" t="str">
        <f t="shared" si="12"/>
        <v>отриц.</v>
      </c>
      <c r="AF88" s="24">
        <f t="shared" si="13"/>
        <v>0</v>
      </c>
      <c r="AG88" s="24">
        <f t="shared" si="8"/>
        <v>0</v>
      </c>
    </row>
    <row r="89" spans="1:33" ht="15" customHeight="1">
      <c r="A89" s="29">
        <v>57</v>
      </c>
      <c r="B89" s="45"/>
      <c r="C89" s="42"/>
      <c r="D89" s="46"/>
      <c r="E89" s="63" t="str">
        <f t="shared" si="2"/>
        <v/>
      </c>
      <c r="F89" s="32" t="str">
        <f t="shared" si="1"/>
        <v/>
      </c>
      <c r="G89" s="37"/>
      <c r="H89" s="25"/>
      <c r="I89" s="25"/>
      <c r="J89" s="25"/>
      <c r="K89" s="25"/>
      <c r="AA89" s="20">
        <f t="shared" si="9"/>
        <v>0</v>
      </c>
      <c r="AB89" s="20">
        <f t="shared" si="10"/>
        <v>0</v>
      </c>
      <c r="AC89" s="24" t="str">
        <f t="shared" si="11"/>
        <v>отриц.</v>
      </c>
      <c r="AD89" s="24" t="str">
        <f t="shared" si="12"/>
        <v>отриц.</v>
      </c>
      <c r="AF89" s="24">
        <f t="shared" si="13"/>
        <v>0</v>
      </c>
      <c r="AG89" s="24">
        <f t="shared" si="8"/>
        <v>0</v>
      </c>
    </row>
    <row r="90" spans="1:33" ht="15" customHeight="1">
      <c r="A90" s="29">
        <v>58</v>
      </c>
      <c r="B90" s="45"/>
      <c r="C90" s="42"/>
      <c r="D90" s="46"/>
      <c r="E90" s="63" t="str">
        <f t="shared" si="2"/>
        <v/>
      </c>
      <c r="F90" s="32" t="str">
        <f t="shared" si="1"/>
        <v/>
      </c>
      <c r="G90" s="37"/>
      <c r="H90" s="25"/>
      <c r="I90" s="25"/>
      <c r="J90" s="25"/>
      <c r="K90" s="25"/>
      <c r="AA90" s="20">
        <f t="shared" si="9"/>
        <v>0</v>
      </c>
      <c r="AB90" s="20">
        <f t="shared" si="10"/>
        <v>0</v>
      </c>
      <c r="AC90" s="24" t="str">
        <f t="shared" si="11"/>
        <v>отриц.</v>
      </c>
      <c r="AD90" s="24" t="str">
        <f t="shared" si="12"/>
        <v>отриц.</v>
      </c>
      <c r="AF90" s="24">
        <f t="shared" si="13"/>
        <v>0</v>
      </c>
      <c r="AG90" s="24">
        <f t="shared" si="8"/>
        <v>0</v>
      </c>
    </row>
    <row r="91" spans="1:33" ht="15" customHeight="1">
      <c r="A91" s="29">
        <v>59</v>
      </c>
      <c r="B91" s="45"/>
      <c r="C91" s="42"/>
      <c r="D91" s="46"/>
      <c r="E91" s="63" t="str">
        <f t="shared" si="2"/>
        <v/>
      </c>
      <c r="F91" s="32" t="str">
        <f t="shared" ref="F91:F124" si="14">IF(ISNUMBER(C91)=FALSE,"",IF(OR(C91&gt;AVERAGE($C$27:$C$124)+2,C91&lt;AVERAGE($C$27:$C$124)-2),"Ошибка выделения",""))</f>
        <v/>
      </c>
      <c r="G91" s="37"/>
      <c r="H91" s="25"/>
      <c r="I91" s="25"/>
      <c r="J91" s="25"/>
      <c r="K91" s="25"/>
      <c r="AA91" s="20">
        <f t="shared" si="9"/>
        <v>0</v>
      </c>
      <c r="AB91" s="20">
        <f t="shared" si="10"/>
        <v>0</v>
      </c>
      <c r="AC91" s="24" t="str">
        <f t="shared" si="11"/>
        <v>отриц.</v>
      </c>
      <c r="AD91" s="24" t="str">
        <f t="shared" si="12"/>
        <v>отриц.</v>
      </c>
      <c r="AF91" s="24">
        <f t="shared" si="13"/>
        <v>0</v>
      </c>
      <c r="AG91" s="24">
        <f t="shared" si="8"/>
        <v>0</v>
      </c>
    </row>
    <row r="92" spans="1:33" ht="15" customHeight="1">
      <c r="A92" s="29">
        <v>60</v>
      </c>
      <c r="B92" s="45"/>
      <c r="C92" s="42"/>
      <c r="D92" s="46"/>
      <c r="E92" s="63" t="str">
        <f t="shared" si="2"/>
        <v/>
      </c>
      <c r="F92" s="32" t="str">
        <f t="shared" si="14"/>
        <v/>
      </c>
      <c r="G92" s="37"/>
      <c r="H92" s="25"/>
      <c r="I92" s="25"/>
      <c r="J92" s="25"/>
      <c r="K92" s="25"/>
      <c r="AA92" s="20">
        <f t="shared" si="9"/>
        <v>0</v>
      </c>
      <c r="AB92" s="20">
        <f t="shared" si="10"/>
        <v>0</v>
      </c>
      <c r="AC92" s="24" t="str">
        <f t="shared" si="11"/>
        <v>отриц.</v>
      </c>
      <c r="AD92" s="24" t="str">
        <f t="shared" si="12"/>
        <v>отриц.</v>
      </c>
      <c r="AF92" s="24">
        <f t="shared" si="13"/>
        <v>0</v>
      </c>
      <c r="AG92" s="24">
        <f t="shared" si="8"/>
        <v>0</v>
      </c>
    </row>
    <row r="93" spans="1:33" ht="15" customHeight="1">
      <c r="A93" s="29">
        <v>61</v>
      </c>
      <c r="B93" s="45"/>
      <c r="C93" s="42"/>
      <c r="D93" s="46"/>
      <c r="E93" s="63" t="str">
        <f t="shared" si="2"/>
        <v/>
      </c>
      <c r="F93" s="32" t="str">
        <f t="shared" si="14"/>
        <v/>
      </c>
      <c r="G93" s="37"/>
      <c r="H93" s="25"/>
      <c r="I93" s="25"/>
      <c r="J93" s="25"/>
      <c r="K93" s="25"/>
      <c r="AA93" s="20">
        <f t="shared" si="9"/>
        <v>0</v>
      </c>
      <c r="AB93" s="20">
        <f t="shared" si="10"/>
        <v>0</v>
      </c>
      <c r="AC93" s="24" t="str">
        <f t="shared" si="11"/>
        <v>отриц.</v>
      </c>
      <c r="AD93" s="24" t="str">
        <f t="shared" si="12"/>
        <v>отриц.</v>
      </c>
      <c r="AF93" s="24">
        <f t="shared" si="13"/>
        <v>0</v>
      </c>
      <c r="AG93" s="24">
        <f t="shared" si="8"/>
        <v>0</v>
      </c>
    </row>
    <row r="94" spans="1:33" ht="15" customHeight="1">
      <c r="A94" s="29">
        <v>62</v>
      </c>
      <c r="B94" s="45"/>
      <c r="C94" s="42"/>
      <c r="D94" s="46"/>
      <c r="E94" s="63" t="str">
        <f t="shared" si="2"/>
        <v/>
      </c>
      <c r="F94" s="32" t="str">
        <f t="shared" si="14"/>
        <v/>
      </c>
      <c r="G94" s="37"/>
      <c r="H94" s="25"/>
      <c r="I94" s="25"/>
      <c r="J94" s="25"/>
      <c r="K94" s="25"/>
      <c r="AA94" s="20">
        <f t="shared" si="9"/>
        <v>0</v>
      </c>
      <c r="AB94" s="20">
        <f t="shared" si="10"/>
        <v>0</v>
      </c>
      <c r="AC94" s="24" t="str">
        <f t="shared" si="11"/>
        <v>отриц.</v>
      </c>
      <c r="AD94" s="24" t="str">
        <f t="shared" si="12"/>
        <v>отриц.</v>
      </c>
      <c r="AF94" s="24">
        <f t="shared" si="13"/>
        <v>0</v>
      </c>
      <c r="AG94" s="24">
        <f t="shared" si="8"/>
        <v>0</v>
      </c>
    </row>
    <row r="95" spans="1:33" ht="15" customHeight="1">
      <c r="A95" s="29">
        <v>63</v>
      </c>
      <c r="B95" s="45"/>
      <c r="C95" s="42"/>
      <c r="D95" s="46"/>
      <c r="E95" s="63" t="str">
        <f t="shared" si="2"/>
        <v/>
      </c>
      <c r="F95" s="32" t="str">
        <f t="shared" si="14"/>
        <v/>
      </c>
      <c r="G95" s="37"/>
      <c r="H95" s="25"/>
      <c r="I95" s="25"/>
      <c r="J95" s="25"/>
      <c r="K95" s="25"/>
      <c r="AA95" s="20">
        <f t="shared" si="9"/>
        <v>0</v>
      </c>
      <c r="AB95" s="20">
        <f t="shared" si="10"/>
        <v>0</v>
      </c>
      <c r="AC95" s="24" t="str">
        <f t="shared" si="11"/>
        <v>отриц.</v>
      </c>
      <c r="AD95" s="24" t="str">
        <f t="shared" si="12"/>
        <v>отриц.</v>
      </c>
      <c r="AF95" s="24">
        <f t="shared" si="13"/>
        <v>0</v>
      </c>
      <c r="AG95" s="24">
        <f t="shared" si="8"/>
        <v>0</v>
      </c>
    </row>
    <row r="96" spans="1:33" ht="15" customHeight="1">
      <c r="A96" s="29">
        <v>64</v>
      </c>
      <c r="B96" s="45"/>
      <c r="C96" s="42"/>
      <c r="D96" s="46"/>
      <c r="E96" s="63" t="str">
        <f t="shared" si="2"/>
        <v/>
      </c>
      <c r="F96" s="32" t="str">
        <f t="shared" si="14"/>
        <v/>
      </c>
      <c r="G96" s="37"/>
      <c r="H96" s="25"/>
      <c r="I96" s="25"/>
      <c r="J96" s="25"/>
      <c r="K96" s="25"/>
      <c r="AA96" s="20">
        <f t="shared" si="9"/>
        <v>0</v>
      </c>
      <c r="AB96" s="20">
        <f t="shared" si="10"/>
        <v>0</v>
      </c>
      <c r="AC96" s="24" t="str">
        <f t="shared" si="11"/>
        <v>отриц.</v>
      </c>
      <c r="AD96" s="24" t="str">
        <f t="shared" si="12"/>
        <v>отриц.</v>
      </c>
      <c r="AF96" s="24">
        <f t="shared" si="13"/>
        <v>0</v>
      </c>
      <c r="AG96" s="24">
        <f t="shared" si="8"/>
        <v>0</v>
      </c>
    </row>
    <row r="97" spans="1:33" ht="15" customHeight="1">
      <c r="A97" s="29">
        <v>65</v>
      </c>
      <c r="B97" s="45"/>
      <c r="C97" s="42"/>
      <c r="D97" s="46"/>
      <c r="E97" s="63" t="str">
        <f t="shared" ref="E97:E114" si="15">IF(AND(ISNUMBER(AF97)=TRUE,AF97&gt;10^7),"более 1E+07",IF(AF97&gt;1,AF97,IF(AND(AF97&lt;1,AF97&gt;0),"менее 1",IF(AND(B97&gt;0,C97&gt;0),"отрицательно",""))))</f>
        <v/>
      </c>
      <c r="F97" s="32" t="str">
        <f t="shared" si="14"/>
        <v/>
      </c>
      <c r="G97" s="37"/>
      <c r="H97" s="25"/>
      <c r="I97" s="25"/>
      <c r="J97" s="25"/>
      <c r="K97" s="25"/>
      <c r="AA97" s="20">
        <f t="shared" ref="AA97:AA126" si="16">D97</f>
        <v>0</v>
      </c>
      <c r="AB97" s="20">
        <f t="shared" ref="AB97:AB126" si="17">C97</f>
        <v>0</v>
      </c>
      <c r="AC97" s="24" t="str">
        <f t="shared" ref="AC97:AC126" si="18">IF(AND(AA97&gt;0,ISNUMBER(AA97)=TRUE),$AC$28*10^($AB$24*($AA$28-$AB$28-AA97+AB97)),"отриц.")</f>
        <v>отриц.</v>
      </c>
      <c r="AD97" s="24" t="str">
        <f t="shared" ref="AD97:AD126" si="19">IF(AND(AA97&gt;0,ISNUMBER(AA97)=TRUE),10^((AA97-INTERCEPT($AA$27:$AA$28,LOG10($AC$27:$AC$28)))/(SLOPE($AA$27:$AA$28,LOG10($AC$27:$AC$28))))*$C$13/$C$11/($C$13/100), "отриц.")</f>
        <v>отриц.</v>
      </c>
      <c r="AF97" s="24">
        <f t="shared" ref="AF97:AF127" si="20">IF(AND($C$3=$AF$9,ISNUMBER(AG97)=TRUE),AG97/2.5,IF($C$3=$AF$11,AG97,IF(AND($C$3=$AF$10,ISNUMBER(AG97)=TRUE),AG97/4.5,IF(AND($C$3=$AF$12,ISNUMBER(AG97)=TRUE),AG97,"отриц."))))</f>
        <v>0</v>
      </c>
      <c r="AG97" s="24">
        <f t="shared" si="8"/>
        <v>0</v>
      </c>
    </row>
    <row r="98" spans="1:33" ht="15" customHeight="1">
      <c r="A98" s="29">
        <v>66</v>
      </c>
      <c r="B98" s="45"/>
      <c r="C98" s="42"/>
      <c r="D98" s="46"/>
      <c r="E98" s="63" t="str">
        <f t="shared" si="15"/>
        <v/>
      </c>
      <c r="F98" s="32" t="str">
        <f t="shared" si="14"/>
        <v/>
      </c>
      <c r="G98" s="37"/>
      <c r="H98" s="25"/>
      <c r="I98" s="25"/>
      <c r="J98" s="25"/>
      <c r="K98" s="25"/>
      <c r="AA98" s="20">
        <f t="shared" si="16"/>
        <v>0</v>
      </c>
      <c r="AB98" s="20">
        <f t="shared" si="17"/>
        <v>0</v>
      </c>
      <c r="AC98" s="24" t="str">
        <f t="shared" si="18"/>
        <v>отриц.</v>
      </c>
      <c r="AD98" s="24" t="str">
        <f t="shared" si="19"/>
        <v>отриц.</v>
      </c>
      <c r="AF98" s="24">
        <f t="shared" si="20"/>
        <v>0</v>
      </c>
      <c r="AG98" s="24">
        <f t="shared" ref="AG98:AG126" si="21">IF(AA98&gt;0,AD98,0)</f>
        <v>0</v>
      </c>
    </row>
    <row r="99" spans="1:33" ht="15" customHeight="1">
      <c r="A99" s="29">
        <v>67</v>
      </c>
      <c r="B99" s="45"/>
      <c r="C99" s="42"/>
      <c r="D99" s="46"/>
      <c r="E99" s="63" t="str">
        <f t="shared" si="15"/>
        <v/>
      </c>
      <c r="F99" s="32" t="str">
        <f t="shared" si="14"/>
        <v/>
      </c>
      <c r="G99" s="37"/>
      <c r="H99" s="25"/>
      <c r="I99" s="25"/>
      <c r="J99" s="25"/>
      <c r="K99" s="25"/>
      <c r="AA99" s="20">
        <f t="shared" si="16"/>
        <v>0</v>
      </c>
      <c r="AB99" s="20">
        <f t="shared" si="17"/>
        <v>0</v>
      </c>
      <c r="AC99" s="24" t="str">
        <f t="shared" si="18"/>
        <v>отриц.</v>
      </c>
      <c r="AD99" s="24" t="str">
        <f t="shared" si="19"/>
        <v>отриц.</v>
      </c>
      <c r="AF99" s="24">
        <f t="shared" si="20"/>
        <v>0</v>
      </c>
      <c r="AG99" s="24">
        <f t="shared" si="21"/>
        <v>0</v>
      </c>
    </row>
    <row r="100" spans="1:33" ht="15" customHeight="1">
      <c r="A100" s="29">
        <v>68</v>
      </c>
      <c r="B100" s="45"/>
      <c r="C100" s="42"/>
      <c r="D100" s="46"/>
      <c r="E100" s="63" t="str">
        <f t="shared" si="15"/>
        <v/>
      </c>
      <c r="F100" s="32" t="str">
        <f t="shared" si="14"/>
        <v/>
      </c>
      <c r="G100" s="37"/>
      <c r="H100" s="25"/>
      <c r="I100" s="25"/>
      <c r="J100" s="25"/>
      <c r="K100" s="25"/>
      <c r="AA100" s="20">
        <f t="shared" si="16"/>
        <v>0</v>
      </c>
      <c r="AB100" s="20">
        <f t="shared" si="17"/>
        <v>0</v>
      </c>
      <c r="AC100" s="24" t="str">
        <f t="shared" si="18"/>
        <v>отриц.</v>
      </c>
      <c r="AD100" s="24" t="str">
        <f t="shared" si="19"/>
        <v>отриц.</v>
      </c>
      <c r="AF100" s="24">
        <f t="shared" si="20"/>
        <v>0</v>
      </c>
      <c r="AG100" s="24">
        <f t="shared" si="21"/>
        <v>0</v>
      </c>
    </row>
    <row r="101" spans="1:33" ht="15" customHeight="1">
      <c r="A101" s="29">
        <v>69</v>
      </c>
      <c r="B101" s="45"/>
      <c r="C101" s="42"/>
      <c r="D101" s="46"/>
      <c r="E101" s="63" t="str">
        <f t="shared" si="15"/>
        <v/>
      </c>
      <c r="F101" s="32" t="str">
        <f t="shared" si="14"/>
        <v/>
      </c>
      <c r="G101" s="37"/>
      <c r="H101" s="25"/>
      <c r="I101" s="25"/>
      <c r="J101" s="25"/>
      <c r="K101" s="25"/>
      <c r="AA101" s="20">
        <f t="shared" si="16"/>
        <v>0</v>
      </c>
      <c r="AB101" s="20">
        <f t="shared" si="17"/>
        <v>0</v>
      </c>
      <c r="AC101" s="24" t="str">
        <f t="shared" si="18"/>
        <v>отриц.</v>
      </c>
      <c r="AD101" s="24" t="str">
        <f t="shared" si="19"/>
        <v>отриц.</v>
      </c>
      <c r="AF101" s="24">
        <f t="shared" si="20"/>
        <v>0</v>
      </c>
      <c r="AG101" s="24">
        <f t="shared" si="21"/>
        <v>0</v>
      </c>
    </row>
    <row r="102" spans="1:33" ht="15" customHeight="1">
      <c r="A102" s="29">
        <v>70</v>
      </c>
      <c r="B102" s="45"/>
      <c r="C102" s="42"/>
      <c r="D102" s="46"/>
      <c r="E102" s="63" t="str">
        <f t="shared" si="15"/>
        <v/>
      </c>
      <c r="F102" s="32" t="str">
        <f t="shared" si="14"/>
        <v/>
      </c>
      <c r="G102" s="37"/>
      <c r="H102" s="25"/>
      <c r="I102" s="25"/>
      <c r="J102" s="25"/>
      <c r="K102" s="25"/>
      <c r="AA102" s="20">
        <f t="shared" si="16"/>
        <v>0</v>
      </c>
      <c r="AB102" s="20">
        <f t="shared" si="17"/>
        <v>0</v>
      </c>
      <c r="AC102" s="24" t="str">
        <f t="shared" si="18"/>
        <v>отриц.</v>
      </c>
      <c r="AD102" s="24" t="str">
        <f t="shared" si="19"/>
        <v>отриц.</v>
      </c>
      <c r="AF102" s="24">
        <f t="shared" si="20"/>
        <v>0</v>
      </c>
      <c r="AG102" s="24">
        <f t="shared" si="21"/>
        <v>0</v>
      </c>
    </row>
    <row r="103" spans="1:33" ht="15" customHeight="1">
      <c r="A103" s="29">
        <v>71</v>
      </c>
      <c r="B103" s="45"/>
      <c r="C103" s="42"/>
      <c r="D103" s="46"/>
      <c r="E103" s="63" t="str">
        <f t="shared" si="15"/>
        <v/>
      </c>
      <c r="F103" s="32" t="str">
        <f t="shared" si="14"/>
        <v/>
      </c>
      <c r="G103" s="37"/>
      <c r="H103" s="25"/>
      <c r="I103" s="25"/>
      <c r="J103" s="25"/>
      <c r="K103" s="25"/>
      <c r="AA103" s="20">
        <f t="shared" si="16"/>
        <v>0</v>
      </c>
      <c r="AB103" s="20">
        <f t="shared" si="17"/>
        <v>0</v>
      </c>
      <c r="AC103" s="24" t="str">
        <f t="shared" si="18"/>
        <v>отриц.</v>
      </c>
      <c r="AD103" s="24" t="str">
        <f t="shared" si="19"/>
        <v>отриц.</v>
      </c>
      <c r="AF103" s="24">
        <f t="shared" si="20"/>
        <v>0</v>
      </c>
      <c r="AG103" s="24">
        <f t="shared" si="21"/>
        <v>0</v>
      </c>
    </row>
    <row r="104" spans="1:33" ht="15" customHeight="1">
      <c r="A104" s="29">
        <v>72</v>
      </c>
      <c r="B104" s="45"/>
      <c r="C104" s="42"/>
      <c r="D104" s="46"/>
      <c r="E104" s="63" t="str">
        <f t="shared" si="15"/>
        <v/>
      </c>
      <c r="F104" s="32" t="str">
        <f t="shared" si="14"/>
        <v/>
      </c>
      <c r="G104" s="37"/>
      <c r="H104" s="25"/>
      <c r="I104" s="25"/>
      <c r="J104" s="25"/>
      <c r="K104" s="25"/>
      <c r="AA104" s="20">
        <f t="shared" si="16"/>
        <v>0</v>
      </c>
      <c r="AB104" s="20">
        <f t="shared" si="17"/>
        <v>0</v>
      </c>
      <c r="AC104" s="24" t="str">
        <f t="shared" si="18"/>
        <v>отриц.</v>
      </c>
      <c r="AD104" s="24" t="str">
        <f t="shared" si="19"/>
        <v>отриц.</v>
      </c>
      <c r="AF104" s="24">
        <f t="shared" si="20"/>
        <v>0</v>
      </c>
      <c r="AG104" s="24">
        <f t="shared" si="21"/>
        <v>0</v>
      </c>
    </row>
    <row r="105" spans="1:33" ht="15" customHeight="1">
      <c r="A105" s="29">
        <v>73</v>
      </c>
      <c r="B105" s="45"/>
      <c r="C105" s="42"/>
      <c r="D105" s="46"/>
      <c r="E105" s="63" t="str">
        <f t="shared" si="15"/>
        <v/>
      </c>
      <c r="F105" s="32" t="str">
        <f t="shared" si="14"/>
        <v/>
      </c>
      <c r="G105" s="37"/>
      <c r="H105" s="25"/>
      <c r="I105" s="25"/>
      <c r="J105" s="25"/>
      <c r="K105" s="25"/>
      <c r="AA105" s="20">
        <f t="shared" si="16"/>
        <v>0</v>
      </c>
      <c r="AB105" s="20">
        <f t="shared" si="17"/>
        <v>0</v>
      </c>
      <c r="AC105" s="24" t="str">
        <f t="shared" si="18"/>
        <v>отриц.</v>
      </c>
      <c r="AD105" s="24" t="str">
        <f t="shared" si="19"/>
        <v>отриц.</v>
      </c>
      <c r="AF105" s="24">
        <f t="shared" si="20"/>
        <v>0</v>
      </c>
      <c r="AG105" s="24">
        <f t="shared" si="21"/>
        <v>0</v>
      </c>
    </row>
    <row r="106" spans="1:33" ht="15" customHeight="1">
      <c r="A106" s="29">
        <v>74</v>
      </c>
      <c r="B106" s="45"/>
      <c r="C106" s="42"/>
      <c r="D106" s="46"/>
      <c r="E106" s="63" t="str">
        <f t="shared" si="15"/>
        <v/>
      </c>
      <c r="F106" s="32" t="str">
        <f t="shared" si="14"/>
        <v/>
      </c>
      <c r="G106" s="37"/>
      <c r="H106" s="25"/>
      <c r="I106" s="25"/>
      <c r="J106" s="25"/>
      <c r="K106" s="25"/>
      <c r="AA106" s="20">
        <f t="shared" si="16"/>
        <v>0</v>
      </c>
      <c r="AB106" s="20">
        <f t="shared" si="17"/>
        <v>0</v>
      </c>
      <c r="AC106" s="24" t="str">
        <f t="shared" si="18"/>
        <v>отриц.</v>
      </c>
      <c r="AD106" s="24" t="str">
        <f t="shared" si="19"/>
        <v>отриц.</v>
      </c>
      <c r="AF106" s="24">
        <f t="shared" si="20"/>
        <v>0</v>
      </c>
      <c r="AG106" s="24">
        <f t="shared" si="21"/>
        <v>0</v>
      </c>
    </row>
    <row r="107" spans="1:33" ht="15" customHeight="1">
      <c r="A107" s="29">
        <v>75</v>
      </c>
      <c r="B107" s="45"/>
      <c r="C107" s="42"/>
      <c r="D107" s="46"/>
      <c r="E107" s="63" t="str">
        <f t="shared" si="15"/>
        <v/>
      </c>
      <c r="F107" s="32" t="str">
        <f t="shared" si="14"/>
        <v/>
      </c>
      <c r="G107" s="37"/>
      <c r="H107" s="25"/>
      <c r="I107" s="25"/>
      <c r="J107" s="25"/>
      <c r="K107" s="25"/>
      <c r="AA107" s="20">
        <f t="shared" si="16"/>
        <v>0</v>
      </c>
      <c r="AB107" s="20">
        <f t="shared" si="17"/>
        <v>0</v>
      </c>
      <c r="AC107" s="24" t="str">
        <f t="shared" si="18"/>
        <v>отриц.</v>
      </c>
      <c r="AD107" s="24" t="str">
        <f t="shared" si="19"/>
        <v>отриц.</v>
      </c>
      <c r="AF107" s="24">
        <f t="shared" si="20"/>
        <v>0</v>
      </c>
      <c r="AG107" s="24">
        <f t="shared" si="21"/>
        <v>0</v>
      </c>
    </row>
    <row r="108" spans="1:33" ht="15" customHeight="1">
      <c r="A108" s="29">
        <v>76</v>
      </c>
      <c r="B108" s="45"/>
      <c r="C108" s="42"/>
      <c r="D108" s="46"/>
      <c r="E108" s="63" t="str">
        <f t="shared" si="15"/>
        <v/>
      </c>
      <c r="F108" s="32" t="str">
        <f t="shared" si="14"/>
        <v/>
      </c>
      <c r="G108" s="37"/>
      <c r="H108" s="25"/>
      <c r="I108" s="25"/>
      <c r="J108" s="25"/>
      <c r="K108" s="25"/>
      <c r="AA108" s="20">
        <f t="shared" si="16"/>
        <v>0</v>
      </c>
      <c r="AB108" s="20">
        <f t="shared" si="17"/>
        <v>0</v>
      </c>
      <c r="AC108" s="24" t="str">
        <f t="shared" si="18"/>
        <v>отриц.</v>
      </c>
      <c r="AD108" s="24" t="str">
        <f t="shared" si="19"/>
        <v>отриц.</v>
      </c>
      <c r="AF108" s="24">
        <f t="shared" si="20"/>
        <v>0</v>
      </c>
      <c r="AG108" s="24">
        <f t="shared" si="21"/>
        <v>0</v>
      </c>
    </row>
    <row r="109" spans="1:33" ht="15" customHeight="1">
      <c r="A109" s="29">
        <v>77</v>
      </c>
      <c r="B109" s="45"/>
      <c r="C109" s="42"/>
      <c r="D109" s="46"/>
      <c r="E109" s="63" t="str">
        <f t="shared" si="15"/>
        <v/>
      </c>
      <c r="F109" s="32" t="str">
        <f t="shared" si="14"/>
        <v/>
      </c>
      <c r="G109" s="37"/>
      <c r="H109" s="25"/>
      <c r="I109" s="25"/>
      <c r="J109" s="25"/>
      <c r="K109" s="25"/>
      <c r="AA109" s="20">
        <f t="shared" si="16"/>
        <v>0</v>
      </c>
      <c r="AB109" s="20">
        <f t="shared" si="17"/>
        <v>0</v>
      </c>
      <c r="AC109" s="24" t="str">
        <f t="shared" si="18"/>
        <v>отриц.</v>
      </c>
      <c r="AD109" s="24" t="str">
        <f t="shared" si="19"/>
        <v>отриц.</v>
      </c>
      <c r="AF109" s="24">
        <f t="shared" si="20"/>
        <v>0</v>
      </c>
      <c r="AG109" s="24">
        <f t="shared" si="21"/>
        <v>0</v>
      </c>
    </row>
    <row r="110" spans="1:33" ht="15" customHeight="1">
      <c r="A110" s="29">
        <v>78</v>
      </c>
      <c r="B110" s="45"/>
      <c r="C110" s="42"/>
      <c r="D110" s="46"/>
      <c r="E110" s="63" t="str">
        <f t="shared" si="15"/>
        <v/>
      </c>
      <c r="F110" s="32" t="str">
        <f t="shared" si="14"/>
        <v/>
      </c>
      <c r="G110" s="37"/>
      <c r="H110" s="25"/>
      <c r="I110" s="25"/>
      <c r="J110" s="25"/>
      <c r="K110" s="25"/>
      <c r="AA110" s="20">
        <f t="shared" si="16"/>
        <v>0</v>
      </c>
      <c r="AB110" s="20">
        <f t="shared" si="17"/>
        <v>0</v>
      </c>
      <c r="AC110" s="24" t="str">
        <f t="shared" si="18"/>
        <v>отриц.</v>
      </c>
      <c r="AD110" s="24" t="str">
        <f t="shared" si="19"/>
        <v>отриц.</v>
      </c>
      <c r="AF110" s="24">
        <f t="shared" si="20"/>
        <v>0</v>
      </c>
      <c r="AG110" s="24">
        <f t="shared" si="21"/>
        <v>0</v>
      </c>
    </row>
    <row r="111" spans="1:33" ht="15" customHeight="1">
      <c r="A111" s="29">
        <v>79</v>
      </c>
      <c r="B111" s="45"/>
      <c r="C111" s="42"/>
      <c r="D111" s="46"/>
      <c r="E111" s="63" t="str">
        <f t="shared" si="15"/>
        <v/>
      </c>
      <c r="F111" s="32" t="str">
        <f t="shared" si="14"/>
        <v/>
      </c>
      <c r="G111" s="37"/>
      <c r="H111" s="25"/>
      <c r="I111" s="25"/>
      <c r="J111" s="25"/>
      <c r="K111" s="25"/>
      <c r="AA111" s="20">
        <f t="shared" si="16"/>
        <v>0</v>
      </c>
      <c r="AB111" s="20">
        <f t="shared" si="17"/>
        <v>0</v>
      </c>
      <c r="AC111" s="24" t="str">
        <f t="shared" si="18"/>
        <v>отриц.</v>
      </c>
      <c r="AD111" s="24" t="str">
        <f t="shared" si="19"/>
        <v>отриц.</v>
      </c>
      <c r="AF111" s="24">
        <f t="shared" si="20"/>
        <v>0</v>
      </c>
      <c r="AG111" s="24">
        <f t="shared" si="21"/>
        <v>0</v>
      </c>
    </row>
    <row r="112" spans="1:33" ht="15" customHeight="1">
      <c r="A112" s="29">
        <v>80</v>
      </c>
      <c r="B112" s="45"/>
      <c r="C112" s="42"/>
      <c r="D112" s="46"/>
      <c r="E112" s="63" t="str">
        <f t="shared" si="15"/>
        <v/>
      </c>
      <c r="F112" s="32" t="str">
        <f t="shared" si="14"/>
        <v/>
      </c>
      <c r="G112" s="37"/>
      <c r="H112" s="25"/>
      <c r="I112" s="25"/>
      <c r="J112" s="25"/>
      <c r="K112" s="25"/>
      <c r="AA112" s="20">
        <f t="shared" si="16"/>
        <v>0</v>
      </c>
      <c r="AB112" s="20">
        <f t="shared" si="17"/>
        <v>0</v>
      </c>
      <c r="AC112" s="24" t="str">
        <f t="shared" si="18"/>
        <v>отриц.</v>
      </c>
      <c r="AD112" s="24" t="str">
        <f t="shared" si="19"/>
        <v>отриц.</v>
      </c>
      <c r="AF112" s="24">
        <f t="shared" si="20"/>
        <v>0</v>
      </c>
      <c r="AG112" s="24">
        <f t="shared" si="21"/>
        <v>0</v>
      </c>
    </row>
    <row r="113" spans="1:33" ht="15" customHeight="1">
      <c r="A113" s="29">
        <v>81</v>
      </c>
      <c r="B113" s="45"/>
      <c r="C113" s="42"/>
      <c r="D113" s="46"/>
      <c r="E113" s="63" t="str">
        <f t="shared" si="15"/>
        <v/>
      </c>
      <c r="F113" s="32" t="str">
        <f t="shared" si="14"/>
        <v/>
      </c>
      <c r="G113" s="37"/>
      <c r="H113" s="25"/>
      <c r="I113" s="25"/>
      <c r="J113" s="25"/>
      <c r="K113" s="25"/>
      <c r="AA113" s="20">
        <f t="shared" si="16"/>
        <v>0</v>
      </c>
      <c r="AB113" s="20">
        <f t="shared" si="17"/>
        <v>0</v>
      </c>
      <c r="AC113" s="24" t="str">
        <f t="shared" si="18"/>
        <v>отриц.</v>
      </c>
      <c r="AD113" s="24" t="str">
        <f t="shared" si="19"/>
        <v>отриц.</v>
      </c>
      <c r="AF113" s="24">
        <f t="shared" si="20"/>
        <v>0</v>
      </c>
      <c r="AG113" s="24">
        <f t="shared" si="21"/>
        <v>0</v>
      </c>
    </row>
    <row r="114" spans="1:33" ht="15" customHeight="1">
      <c r="A114" s="29">
        <v>82</v>
      </c>
      <c r="B114" s="45"/>
      <c r="C114" s="42"/>
      <c r="D114" s="46"/>
      <c r="E114" s="63" t="str">
        <f t="shared" si="15"/>
        <v/>
      </c>
      <c r="F114" s="32" t="str">
        <f t="shared" si="14"/>
        <v/>
      </c>
      <c r="G114" s="37"/>
      <c r="H114" s="25"/>
      <c r="I114" s="25"/>
      <c r="J114" s="25"/>
      <c r="K114" s="25"/>
      <c r="AA114" s="20">
        <f t="shared" si="16"/>
        <v>0</v>
      </c>
      <c r="AB114" s="20">
        <f t="shared" si="17"/>
        <v>0</v>
      </c>
      <c r="AC114" s="24" t="str">
        <f t="shared" si="18"/>
        <v>отриц.</v>
      </c>
      <c r="AD114" s="24" t="str">
        <f t="shared" si="19"/>
        <v>отриц.</v>
      </c>
      <c r="AF114" s="24">
        <f t="shared" si="20"/>
        <v>0</v>
      </c>
      <c r="AG114" s="24">
        <f t="shared" si="21"/>
        <v>0</v>
      </c>
    </row>
    <row r="115" spans="1:33" ht="15" customHeight="1">
      <c r="A115" s="29">
        <v>83</v>
      </c>
      <c r="B115" s="45"/>
      <c r="C115" s="42"/>
      <c r="D115" s="46"/>
      <c r="E115" s="63" t="str">
        <f t="shared" ref="E115:E124" si="22">IF(AND(ISNUMBER(AF115)=TRUE,AF115&gt;10^7),"более 1E+07",IF(AF115&gt;1,AF115,IF(AND(AF115&lt;1,AF115&gt;0),"менее 1",IF(AND(B115&gt;0,C115&gt;0),"отрицательно",""))))</f>
        <v/>
      </c>
      <c r="F115" s="32" t="str">
        <f t="shared" si="14"/>
        <v/>
      </c>
      <c r="G115" s="37"/>
      <c r="H115" s="25"/>
      <c r="I115" s="25"/>
      <c r="J115" s="25"/>
      <c r="K115" s="25"/>
      <c r="AA115" s="20">
        <f t="shared" si="16"/>
        <v>0</v>
      </c>
      <c r="AB115" s="20">
        <f t="shared" si="17"/>
        <v>0</v>
      </c>
      <c r="AC115" s="24" t="str">
        <f t="shared" si="18"/>
        <v>отриц.</v>
      </c>
      <c r="AD115" s="24" t="str">
        <f t="shared" si="19"/>
        <v>отриц.</v>
      </c>
      <c r="AF115" s="24">
        <f t="shared" si="20"/>
        <v>0</v>
      </c>
      <c r="AG115" s="24">
        <f t="shared" si="21"/>
        <v>0</v>
      </c>
    </row>
    <row r="116" spans="1:33" ht="15" customHeight="1">
      <c r="A116" s="29">
        <v>84</v>
      </c>
      <c r="B116" s="45"/>
      <c r="C116" s="42"/>
      <c r="D116" s="46"/>
      <c r="E116" s="63" t="str">
        <f t="shared" si="22"/>
        <v/>
      </c>
      <c r="F116" s="32" t="str">
        <f t="shared" si="14"/>
        <v/>
      </c>
      <c r="G116" s="37"/>
      <c r="H116" s="25"/>
      <c r="I116" s="25"/>
      <c r="J116" s="25"/>
      <c r="K116" s="25"/>
      <c r="AA116" s="20">
        <f t="shared" si="16"/>
        <v>0</v>
      </c>
      <c r="AB116" s="20">
        <f t="shared" si="17"/>
        <v>0</v>
      </c>
      <c r="AC116" s="24" t="str">
        <f t="shared" si="18"/>
        <v>отриц.</v>
      </c>
      <c r="AD116" s="24" t="str">
        <f t="shared" si="19"/>
        <v>отриц.</v>
      </c>
      <c r="AF116" s="24">
        <f t="shared" si="20"/>
        <v>0</v>
      </c>
      <c r="AG116" s="24">
        <f t="shared" si="21"/>
        <v>0</v>
      </c>
    </row>
    <row r="117" spans="1:33" ht="15" customHeight="1">
      <c r="A117" s="29">
        <v>85</v>
      </c>
      <c r="B117" s="45"/>
      <c r="C117" s="42"/>
      <c r="D117" s="46"/>
      <c r="E117" s="63" t="str">
        <f t="shared" si="22"/>
        <v/>
      </c>
      <c r="F117" s="32" t="str">
        <f t="shared" si="14"/>
        <v/>
      </c>
      <c r="G117" s="37"/>
      <c r="H117" s="25"/>
      <c r="I117" s="25"/>
      <c r="J117" s="25"/>
      <c r="K117" s="25"/>
      <c r="AA117" s="20">
        <f t="shared" si="16"/>
        <v>0</v>
      </c>
      <c r="AB117" s="20">
        <f t="shared" si="17"/>
        <v>0</v>
      </c>
      <c r="AC117" s="24" t="str">
        <f t="shared" si="18"/>
        <v>отриц.</v>
      </c>
      <c r="AD117" s="24" t="str">
        <f t="shared" si="19"/>
        <v>отриц.</v>
      </c>
      <c r="AF117" s="24">
        <f t="shared" si="20"/>
        <v>0</v>
      </c>
      <c r="AG117" s="24">
        <f t="shared" si="21"/>
        <v>0</v>
      </c>
    </row>
    <row r="118" spans="1:33" ht="15" customHeight="1">
      <c r="A118" s="29">
        <v>86</v>
      </c>
      <c r="B118" s="45"/>
      <c r="C118" s="42"/>
      <c r="D118" s="46"/>
      <c r="E118" s="63" t="str">
        <f t="shared" si="22"/>
        <v/>
      </c>
      <c r="F118" s="32" t="str">
        <f t="shared" si="14"/>
        <v/>
      </c>
      <c r="G118" s="37"/>
      <c r="H118" s="25"/>
      <c r="I118" s="25"/>
      <c r="J118" s="25"/>
      <c r="K118" s="25"/>
      <c r="AA118" s="20">
        <f t="shared" si="16"/>
        <v>0</v>
      </c>
      <c r="AB118" s="20">
        <f t="shared" si="17"/>
        <v>0</v>
      </c>
      <c r="AC118" s="24" t="str">
        <f t="shared" si="18"/>
        <v>отриц.</v>
      </c>
      <c r="AD118" s="24" t="str">
        <f t="shared" si="19"/>
        <v>отриц.</v>
      </c>
      <c r="AF118" s="24">
        <f t="shared" si="20"/>
        <v>0</v>
      </c>
      <c r="AG118" s="24">
        <f t="shared" si="21"/>
        <v>0</v>
      </c>
    </row>
    <row r="119" spans="1:33" ht="15" customHeight="1">
      <c r="A119" s="29">
        <v>87</v>
      </c>
      <c r="B119" s="45"/>
      <c r="C119" s="42"/>
      <c r="D119" s="46"/>
      <c r="E119" s="63" t="str">
        <f t="shared" si="22"/>
        <v/>
      </c>
      <c r="F119" s="32" t="str">
        <f t="shared" si="14"/>
        <v/>
      </c>
      <c r="G119" s="37"/>
      <c r="H119" s="25"/>
      <c r="I119" s="25"/>
      <c r="J119" s="25"/>
      <c r="K119" s="25"/>
      <c r="AA119" s="20">
        <f t="shared" si="16"/>
        <v>0</v>
      </c>
      <c r="AB119" s="20">
        <f t="shared" si="17"/>
        <v>0</v>
      </c>
      <c r="AC119" s="24" t="str">
        <f t="shared" si="18"/>
        <v>отриц.</v>
      </c>
      <c r="AD119" s="24" t="str">
        <f t="shared" si="19"/>
        <v>отриц.</v>
      </c>
      <c r="AF119" s="24">
        <f t="shared" si="20"/>
        <v>0</v>
      </c>
      <c r="AG119" s="24">
        <f t="shared" si="21"/>
        <v>0</v>
      </c>
    </row>
    <row r="120" spans="1:33" ht="15" customHeight="1">
      <c r="A120" s="29">
        <v>88</v>
      </c>
      <c r="B120" s="45"/>
      <c r="C120" s="42"/>
      <c r="D120" s="46"/>
      <c r="E120" s="63" t="str">
        <f t="shared" si="22"/>
        <v/>
      </c>
      <c r="F120" s="32" t="str">
        <f t="shared" si="14"/>
        <v/>
      </c>
      <c r="G120" s="37"/>
      <c r="H120" s="25"/>
      <c r="I120" s="25"/>
      <c r="J120" s="25"/>
      <c r="K120" s="25"/>
      <c r="AA120" s="20">
        <f t="shared" si="16"/>
        <v>0</v>
      </c>
      <c r="AB120" s="20">
        <f t="shared" si="17"/>
        <v>0</v>
      </c>
      <c r="AC120" s="24" t="str">
        <f t="shared" si="18"/>
        <v>отриц.</v>
      </c>
      <c r="AD120" s="24" t="str">
        <f t="shared" si="19"/>
        <v>отриц.</v>
      </c>
      <c r="AF120" s="24">
        <f t="shared" si="20"/>
        <v>0</v>
      </c>
      <c r="AG120" s="24">
        <f t="shared" si="21"/>
        <v>0</v>
      </c>
    </row>
    <row r="121" spans="1:33" ht="15" customHeight="1">
      <c r="A121" s="29">
        <v>89</v>
      </c>
      <c r="B121" s="45"/>
      <c r="C121" s="42"/>
      <c r="D121" s="46"/>
      <c r="E121" s="63" t="str">
        <f t="shared" si="22"/>
        <v/>
      </c>
      <c r="F121" s="32" t="str">
        <f t="shared" si="14"/>
        <v/>
      </c>
      <c r="G121" s="37"/>
      <c r="H121" s="25"/>
      <c r="I121" s="25"/>
      <c r="J121" s="25"/>
      <c r="K121" s="25"/>
      <c r="AA121" s="20">
        <f t="shared" si="16"/>
        <v>0</v>
      </c>
      <c r="AB121" s="20">
        <f t="shared" si="17"/>
        <v>0</v>
      </c>
      <c r="AC121" s="24" t="str">
        <f t="shared" si="18"/>
        <v>отриц.</v>
      </c>
      <c r="AD121" s="24" t="str">
        <f t="shared" si="19"/>
        <v>отриц.</v>
      </c>
      <c r="AF121" s="24">
        <f t="shared" si="20"/>
        <v>0</v>
      </c>
      <c r="AG121" s="24">
        <f t="shared" si="21"/>
        <v>0</v>
      </c>
    </row>
    <row r="122" spans="1:33" ht="15" customHeight="1">
      <c r="A122" s="29">
        <v>90</v>
      </c>
      <c r="B122" s="45"/>
      <c r="C122" s="42"/>
      <c r="D122" s="46"/>
      <c r="E122" s="63" t="str">
        <f t="shared" si="22"/>
        <v/>
      </c>
      <c r="F122" s="32" t="str">
        <f t="shared" si="14"/>
        <v/>
      </c>
      <c r="G122" s="37"/>
      <c r="H122" s="25"/>
      <c r="I122" s="25"/>
      <c r="J122" s="25"/>
      <c r="K122" s="25"/>
      <c r="AA122" s="20">
        <f t="shared" si="16"/>
        <v>0</v>
      </c>
      <c r="AB122" s="20">
        <f t="shared" si="17"/>
        <v>0</v>
      </c>
      <c r="AC122" s="24" t="str">
        <f t="shared" si="18"/>
        <v>отриц.</v>
      </c>
      <c r="AD122" s="24" t="str">
        <f t="shared" si="19"/>
        <v>отриц.</v>
      </c>
      <c r="AF122" s="24">
        <f t="shared" si="20"/>
        <v>0</v>
      </c>
      <c r="AG122" s="24">
        <f t="shared" si="21"/>
        <v>0</v>
      </c>
    </row>
    <row r="123" spans="1:33" ht="15" customHeight="1">
      <c r="A123" s="29">
        <v>91</v>
      </c>
      <c r="B123" s="45"/>
      <c r="C123" s="42"/>
      <c r="D123" s="46"/>
      <c r="E123" s="63" t="str">
        <f t="shared" si="22"/>
        <v/>
      </c>
      <c r="F123" s="32" t="str">
        <f t="shared" si="14"/>
        <v/>
      </c>
      <c r="G123" s="37"/>
      <c r="H123" s="25"/>
      <c r="I123" s="25"/>
      <c r="J123" s="25"/>
      <c r="K123" s="25"/>
      <c r="AA123" s="20">
        <f t="shared" si="16"/>
        <v>0</v>
      </c>
      <c r="AB123" s="20">
        <f t="shared" si="17"/>
        <v>0</v>
      </c>
      <c r="AC123" s="24" t="str">
        <f t="shared" si="18"/>
        <v>отриц.</v>
      </c>
      <c r="AD123" s="24" t="str">
        <f t="shared" si="19"/>
        <v>отриц.</v>
      </c>
      <c r="AF123" s="24">
        <f t="shared" si="20"/>
        <v>0</v>
      </c>
      <c r="AG123" s="24">
        <f t="shared" si="21"/>
        <v>0</v>
      </c>
    </row>
    <row r="124" spans="1:33" ht="15" customHeight="1">
      <c r="A124" s="29">
        <v>92</v>
      </c>
      <c r="B124" s="45"/>
      <c r="C124" s="42"/>
      <c r="D124" s="46"/>
      <c r="E124" s="63" t="str">
        <f t="shared" si="22"/>
        <v/>
      </c>
      <c r="F124" s="32" t="str">
        <f t="shared" si="14"/>
        <v/>
      </c>
      <c r="G124" s="37"/>
      <c r="H124" s="25"/>
      <c r="I124" s="25"/>
      <c r="J124" s="25"/>
      <c r="K124" s="25"/>
      <c r="AA124" s="20">
        <f t="shared" si="16"/>
        <v>0</v>
      </c>
      <c r="AB124" s="20">
        <f t="shared" si="17"/>
        <v>0</v>
      </c>
      <c r="AC124" s="24" t="str">
        <f t="shared" si="18"/>
        <v>отриц.</v>
      </c>
      <c r="AD124" s="24" t="str">
        <f t="shared" si="19"/>
        <v>отриц.</v>
      </c>
      <c r="AF124" s="24">
        <f t="shared" si="20"/>
        <v>0</v>
      </c>
      <c r="AG124" s="24">
        <f t="shared" si="21"/>
        <v>0</v>
      </c>
    </row>
    <row r="125" spans="1:33" ht="15" customHeight="1">
      <c r="A125" s="29"/>
      <c r="B125" s="51"/>
      <c r="C125" s="52"/>
      <c r="D125" s="52"/>
      <c r="E125" s="64"/>
      <c r="F125" s="29"/>
      <c r="G125" s="29"/>
      <c r="AA125" s="20">
        <f t="shared" si="16"/>
        <v>0</v>
      </c>
      <c r="AB125" s="20">
        <f t="shared" si="17"/>
        <v>0</v>
      </c>
      <c r="AC125" s="24" t="str">
        <f t="shared" si="18"/>
        <v>отриц.</v>
      </c>
      <c r="AD125" s="24" t="str">
        <f t="shared" si="19"/>
        <v>отриц.</v>
      </c>
      <c r="AF125" s="24">
        <f t="shared" si="20"/>
        <v>0</v>
      </c>
      <c r="AG125" s="24">
        <f t="shared" si="21"/>
        <v>0</v>
      </c>
    </row>
    <row r="126" spans="1:33" ht="15" customHeight="1">
      <c r="B126" s="53"/>
      <c r="C126" s="54"/>
      <c r="D126" s="54"/>
      <c r="E126" s="65"/>
      <c r="AA126" s="20">
        <f t="shared" si="16"/>
        <v>0</v>
      </c>
      <c r="AB126" s="20">
        <f t="shared" si="17"/>
        <v>0</v>
      </c>
      <c r="AC126" s="24" t="str">
        <f t="shared" si="18"/>
        <v>отриц.</v>
      </c>
      <c r="AD126" s="24" t="str">
        <f t="shared" si="19"/>
        <v>отриц.</v>
      </c>
      <c r="AF126" s="24">
        <f t="shared" si="20"/>
        <v>0</v>
      </c>
      <c r="AG126" s="24">
        <f t="shared" si="21"/>
        <v>0</v>
      </c>
    </row>
    <row r="127" spans="1:33" ht="15" customHeight="1">
      <c r="B127" s="53"/>
      <c r="C127" s="54"/>
      <c r="D127" s="54"/>
      <c r="E127" s="65"/>
      <c r="AF127" s="24">
        <f t="shared" si="20"/>
        <v>0</v>
      </c>
    </row>
    <row r="128" spans="1:33" ht="15" customHeight="1">
      <c r="B128" s="53"/>
      <c r="C128" s="54"/>
      <c r="D128" s="54"/>
      <c r="E128" s="65"/>
    </row>
    <row r="129" spans="2:32" ht="15" customHeight="1">
      <c r="B129" s="53"/>
      <c r="C129" s="54"/>
      <c r="D129" s="54"/>
      <c r="E129" s="65"/>
    </row>
    <row r="130" spans="2:32" ht="15" customHeight="1">
      <c r="B130" s="53"/>
      <c r="C130" s="54"/>
      <c r="D130" s="54"/>
      <c r="E130" s="65"/>
    </row>
    <row r="131" spans="2:32" ht="15" customHeight="1">
      <c r="B131" s="53"/>
      <c r="C131" s="54"/>
      <c r="D131" s="54"/>
      <c r="E131" s="65"/>
    </row>
    <row r="132" spans="2:32" ht="15" customHeight="1">
      <c r="B132" s="53"/>
      <c r="C132" s="54"/>
      <c r="D132" s="54"/>
      <c r="E132" s="65"/>
    </row>
    <row r="133" spans="2:32" ht="15" customHeight="1">
      <c r="B133" s="53"/>
      <c r="C133" s="54"/>
      <c r="D133" s="54"/>
      <c r="E133" s="65"/>
      <c r="AF133" s="24">
        <f t="shared" ref="AF133:AF143" si="23">IF(AND($C$3=$AF$9,ISNUMBER(AG133)=TRUE),AG133/2.5,IF($C$3=$AF$11,AG133,IF(AND($C$3=$AF$10,ISNUMBER(AG133)=TRUE),AG133/4.5,IF(AND($C$3=$AF$12,ISNUMBER(AG133)=TRUE),AG133,"отриц."))))</f>
        <v>0</v>
      </c>
    </row>
    <row r="134" spans="2:32" ht="15" customHeight="1">
      <c r="B134" s="53"/>
      <c r="C134" s="54"/>
      <c r="D134" s="54"/>
      <c r="E134" s="65"/>
      <c r="AF134" s="24">
        <f t="shared" si="23"/>
        <v>0</v>
      </c>
    </row>
    <row r="135" spans="2:32" ht="15" customHeight="1">
      <c r="B135" s="53"/>
      <c r="C135" s="54"/>
      <c r="D135" s="54"/>
      <c r="E135" s="65"/>
      <c r="AF135" s="24">
        <f t="shared" si="23"/>
        <v>0</v>
      </c>
    </row>
    <row r="136" spans="2:32" ht="15" customHeight="1">
      <c r="B136" s="53"/>
      <c r="C136" s="54"/>
      <c r="D136" s="54"/>
      <c r="E136" s="65"/>
      <c r="AF136" s="24">
        <f t="shared" si="23"/>
        <v>0</v>
      </c>
    </row>
    <row r="137" spans="2:32" ht="15" customHeight="1">
      <c r="B137" s="53"/>
      <c r="C137" s="54"/>
      <c r="D137" s="54"/>
      <c r="E137" s="65"/>
      <c r="AF137" s="24">
        <f t="shared" si="23"/>
        <v>0</v>
      </c>
    </row>
    <row r="138" spans="2:32" ht="15" customHeight="1">
      <c r="B138" s="53"/>
      <c r="C138" s="54"/>
      <c r="D138" s="54"/>
      <c r="E138" s="65"/>
      <c r="AF138" s="24">
        <f t="shared" si="23"/>
        <v>0</v>
      </c>
    </row>
    <row r="139" spans="2:32" ht="15" customHeight="1">
      <c r="B139" s="53"/>
      <c r="C139" s="54"/>
      <c r="D139" s="54"/>
      <c r="E139" s="65"/>
      <c r="AF139" s="24">
        <f t="shared" si="23"/>
        <v>0</v>
      </c>
    </row>
    <row r="140" spans="2:32" ht="15" customHeight="1">
      <c r="B140" s="53"/>
      <c r="C140" s="54"/>
      <c r="D140" s="54"/>
      <c r="E140" s="65"/>
      <c r="AF140" s="24">
        <f t="shared" si="23"/>
        <v>0</v>
      </c>
    </row>
    <row r="141" spans="2:32" ht="15" customHeight="1">
      <c r="B141" s="53"/>
      <c r="C141" s="54"/>
      <c r="D141" s="54"/>
      <c r="E141" s="65"/>
      <c r="AF141" s="24">
        <f t="shared" si="23"/>
        <v>0</v>
      </c>
    </row>
    <row r="142" spans="2:32" ht="15" customHeight="1">
      <c r="B142" s="53"/>
      <c r="C142" s="54"/>
      <c r="D142" s="54"/>
      <c r="E142" s="65"/>
      <c r="AF142" s="24">
        <f t="shared" si="23"/>
        <v>0</v>
      </c>
    </row>
    <row r="143" spans="2:32" ht="15" customHeight="1">
      <c r="B143" s="53"/>
      <c r="C143" s="54"/>
      <c r="D143" s="54"/>
      <c r="E143" s="65"/>
      <c r="AF143" s="24">
        <f t="shared" si="23"/>
        <v>0</v>
      </c>
    </row>
    <row r="144" spans="2:32" ht="15" customHeight="1">
      <c r="B144" s="53"/>
      <c r="C144" s="54"/>
      <c r="D144" s="54"/>
      <c r="E144" s="65"/>
    </row>
    <row r="145" spans="2:5" ht="15" customHeight="1">
      <c r="B145" s="53"/>
      <c r="C145" s="54"/>
      <c r="D145" s="54"/>
      <c r="E145" s="65"/>
    </row>
  </sheetData>
  <sheetProtection algorithmName="SHA-512" hashValue="OXRwbixj0qbeCzErtc36vsKGtMjnlzY1SO7rsImlE4E4/TMGE0xgz3uycAMEvcKW36xSXBMRDeYpJvgIAUVjeg==" saltValue="FXNVeuxRoMjMiDGtdxiTHg==" spinCount="100000" sheet="1" insertColumns="0" insertRows="0" selectLockedCells="1"/>
  <mergeCells count="10">
    <mergeCell ref="B19:D19"/>
    <mergeCell ref="B30:D30"/>
    <mergeCell ref="C17:D17"/>
    <mergeCell ref="C15:D15"/>
    <mergeCell ref="C13:D13"/>
    <mergeCell ref="C11:D11"/>
    <mergeCell ref="C3:F3"/>
    <mergeCell ref="C5:F5"/>
    <mergeCell ref="C7:F7"/>
    <mergeCell ref="C9:F9"/>
  </mergeCells>
  <phoneticPr fontId="1" type="noConversion"/>
  <conditionalFormatting sqref="E25:E28">
    <cfRule type="containsText" dxfId="4" priority="1" operator="containsText" text="не валидно">
      <formula>NOT(ISERROR(SEARCH("не валидно",E25)))</formula>
    </cfRule>
    <cfRule type="containsText" dxfId="3" priority="4" stopIfTrue="1" operator="containsText" text="валидно">
      <formula>NOT(ISERROR(SEARCH("валидно",E25)))</formula>
    </cfRule>
    <cfRule type="containsText" dxfId="2" priority="5" operator="containsText" text="контаминация">
      <formula>NOT(ISERROR(SEARCH("контаминация",E25)))</formula>
    </cfRule>
  </conditionalFormatting>
  <conditionalFormatting sqref="E30">
    <cfRule type="containsText" dxfId="1" priority="2" stopIfTrue="1" operator="containsText" text="!!! Ef &lt; 90%">
      <formula>NOT(ISERROR(SEARCH("!!! Ef &lt; 90%",E30)))</formula>
    </cfRule>
    <cfRule type="containsText" dxfId="0" priority="3" operator="containsText" text="!!! Ef &gt; 110%">
      <formula>NOT(ISERROR(SEARCH("!!! Ef &gt; 110%",E30)))</formula>
    </cfRule>
  </conditionalFormatting>
  <dataValidations count="3">
    <dataValidation type="list" allowBlank="1" showInputMessage="1" showErrorMessage="1" sqref="C17" xr:uid="{9EFAF506-B817-4F4D-8AB0-DE4572C099B8}">
      <formula1>$AH$9:$AH$13</formula1>
    </dataValidation>
    <dataValidation type="list" allowBlank="1" showInputMessage="1" showErrorMessage="1" sqref="C11" xr:uid="{407ECE21-93A2-3E45-A8C3-DEC4650386D8}">
      <formula1>$AK$35:$AK$38</formula1>
    </dataValidation>
    <dataValidation type="list" allowBlank="1" showInputMessage="1" showErrorMessage="1" sqref="C13" xr:uid="{55D2319D-8B89-6A40-BB5A-D8395A6D9C9D}">
      <formula1>$AL$35:$AL$37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HDVquant</vt:lpstr>
      <vt:lpstr>HDVquant!Область_печати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majidkasimov@gmail.com</dc:creator>
  <cp:lastModifiedBy>pcr-11</cp:lastModifiedBy>
  <cp:lastPrinted>2024-05-16T09:33:45Z</cp:lastPrinted>
  <dcterms:created xsi:type="dcterms:W3CDTF">2024-05-16T05:35:26Z</dcterms:created>
  <dcterms:modified xsi:type="dcterms:W3CDTF">2024-06-13T07:22:15Z</dcterms:modified>
</cp:coreProperties>
</file>